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tables/table7.xml" ContentType="application/vnd.openxmlformats-officedocument.spreadsheetml.table+xml"/>
  <Override PartName="/xl/drawings/drawing11.xml" ContentType="application/vnd.openxmlformats-officedocument.drawing+xml"/>
  <Override PartName="/xl/tables/table8.xml" ContentType="application/vnd.openxmlformats-officedocument.spreadsheetml.table+xml"/>
  <Override PartName="/xl/drawings/drawing12.xml" ContentType="application/vnd.openxmlformats-officedocument.drawing+xml"/>
  <Override PartName="/xl/tables/table9.xml" ContentType="application/vnd.openxmlformats-officedocument.spreadsheetml.table+xml"/>
  <Override PartName="/xl/drawings/drawing13.xml" ContentType="application/vnd.openxmlformats-officedocument.drawing+xml"/>
  <Override PartName="/xl/tables/table10.xml" ContentType="application/vnd.openxmlformats-officedocument.spreadsheetml.table+xml"/>
  <Override PartName="/xl/drawings/drawing14.xml" ContentType="application/vnd.openxmlformats-officedocument.drawing+xml"/>
  <Override PartName="/xl/tables/table11.xml" ContentType="application/vnd.openxmlformats-officedocument.spreadsheetml.table+xml"/>
  <Override PartName="/xl/drawings/drawing15.xml" ContentType="application/vnd.openxmlformats-officedocument.drawing+xml"/>
  <Override PartName="/xl/drawings/drawing16.xml" ContentType="application/vnd.openxmlformats-officedocument.drawing+xml"/>
  <Override PartName="/xl/tables/table12.xml" ContentType="application/vnd.openxmlformats-officedocument.spreadsheetml.table+xml"/>
  <Override PartName="/xl/drawings/drawing17.xml" ContentType="application/vnd.openxmlformats-officedocument.drawing+xml"/>
  <Override PartName="/xl/tables/table13.xml" ContentType="application/vnd.openxmlformats-officedocument.spreadsheetml.table+xml"/>
  <Override PartName="/xl/drawings/drawing18.xml" ContentType="application/vnd.openxmlformats-officedocument.drawing+xml"/>
  <Override PartName="/xl/tables/table14.xml" ContentType="application/vnd.openxmlformats-officedocument.spreadsheetml.table+xml"/>
  <Override PartName="/xl/drawings/drawing19.xml" ContentType="application/vnd.openxmlformats-officedocument.drawing+xml"/>
  <Override PartName="/xl/tables/table15.xml" ContentType="application/vnd.openxmlformats-officedocument.spreadsheetml.table+xml"/>
  <Override PartName="/xl/drawings/drawing20.xml" ContentType="application/vnd.openxmlformats-officedocument.drawing+xml"/>
  <Override PartName="/xl/tables/table1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C:\Users\kulyuk\Desktop\Rada\"/>
    </mc:Choice>
  </mc:AlternateContent>
  <xr:revisionPtr revIDLastSave="0" documentId="8_{218C188C-1C13-4F64-A52A-BFA6CB5E83F6}" xr6:coauthVersionLast="47" xr6:coauthVersionMax="47" xr10:uidLastSave="{00000000-0000-0000-0000-000000000000}"/>
  <bookViews>
    <workbookView xWindow="3465" yWindow="3465" windowWidth="21600" windowHeight="11295" tabRatio="929" activeTab="1" xr2:uid="{00000000-000D-0000-FFFF-FFFF00000000}"/>
  </bookViews>
  <sheets>
    <sheet name="Содержание" sheetId="16" r:id="rId1"/>
    <sheet name="Плиты индукция" sheetId="13" r:id="rId2"/>
    <sheet name="Плиты чугун" sheetId="25" r:id="rId3"/>
    <sheet name="Подставки" sheetId="14" r:id="rId4"/>
    <sheet name="Линии раздачи" sheetId="19" r:id="rId5"/>
    <sheet name="Столы, нержавейка" sheetId="12" r:id="rId6"/>
    <sheet name="Столы, полипропилен" sheetId="24" r:id="rId7"/>
    <sheet name="Столы кондитерские" sheetId="23" r:id="rId8"/>
    <sheet name="Столы-тумбы" sheetId="20" r:id="rId9"/>
    <sheet name="Стеллажи кухонные" sheetId="1" r:id="rId10"/>
    <sheet name="Полки открытые" sheetId="3" r:id="rId11"/>
    <sheet name="Полки закрытые" sheetId="21" r:id="rId12"/>
    <sheet name="Ванны моечные" sheetId="15" r:id="rId13"/>
    <sheet name="Ванны цельнотянутые" sheetId="38" r:id="rId14"/>
    <sheet name="Тележки шпильки" sheetId="18" r:id="rId15"/>
    <sheet name="Жироуловители" sheetId="27" r:id="rId16"/>
    <sheet name="Рыба на льду" sheetId="29" r:id="rId17"/>
    <sheet name="Стерилизаторы" sheetId="35" r:id="rId18"/>
    <sheet name="Рециркуляторы" sheetId="36" r:id="rId19"/>
    <sheet name="Облучатели" sheetId="37" r:id="rId20"/>
  </sheets>
  <externalReferences>
    <externalReference r:id="rId21"/>
  </externalReferences>
  <definedNames>
    <definedName name="_xlnm._FilterDatabase" localSheetId="12" hidden="1">'Ванны моечные'!$G$13:$H$37</definedName>
    <definedName name="_xlnm._FilterDatabase" localSheetId="15" hidden="1">Жироуловители!$F$14:$G$15</definedName>
    <definedName name="_xlnm._FilterDatabase" localSheetId="4" hidden="1">'Линии раздачи'!$B$14:$G$14</definedName>
    <definedName name="_xlnm._FilterDatabase" localSheetId="19" hidden="1">Облучатели!$F$13:$G$14</definedName>
    <definedName name="_xlnm._FilterDatabase" localSheetId="1" hidden="1">'Плиты индукция'!$G$12:$H$19</definedName>
    <definedName name="_xlnm._FilterDatabase" localSheetId="2" hidden="1">'Плиты чугун'!$G$12:$H$12</definedName>
    <definedName name="_xlnm._FilterDatabase" localSheetId="3" hidden="1">Подставки!$G$14:$H$20</definedName>
    <definedName name="_xlnm._FilterDatabase" localSheetId="11" hidden="1">'Полки закрытые'!$G$13:$H$94</definedName>
    <definedName name="_xlnm._FilterDatabase" localSheetId="10" hidden="1">'Полки открытые'!$G$13:$H$97</definedName>
    <definedName name="_xlnm._FilterDatabase" localSheetId="18" hidden="1">Рециркуляторы!$F$13:$G$14</definedName>
    <definedName name="_xlnm._FilterDatabase" localSheetId="16" hidden="1">'Рыба на льду'!$F$13:$G$14</definedName>
    <definedName name="_xlnm._FilterDatabase" localSheetId="9" hidden="1">'Стеллажи кухонные'!$G$14:$H$341</definedName>
    <definedName name="_xlnm._FilterDatabase" localSheetId="17" hidden="1">Стерилизаторы!$F$13:$G$14</definedName>
    <definedName name="_xlnm._FilterDatabase" localSheetId="7" hidden="1">'Столы кондитерские'!$B$13:$B$15</definedName>
    <definedName name="_xlnm._FilterDatabase" localSheetId="5" hidden="1">'Столы, нержавейка'!$B$13:$B$150</definedName>
    <definedName name="_xlnm._FilterDatabase" localSheetId="6" hidden="1">'Столы, полипропилен'!$B$13:$B$38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38" l="1"/>
  <c r="G15" i="23"/>
  <c r="G14" i="15"/>
  <c r="G15" i="21"/>
  <c r="F13" i="38"/>
  <c r="F38" i="38"/>
  <c r="F37" i="38"/>
  <c r="F36" i="38"/>
  <c r="F35" i="38"/>
  <c r="F34" i="38"/>
  <c r="F33" i="38"/>
  <c r="F31" i="38"/>
  <c r="F30" i="38"/>
  <c r="F29" i="38"/>
  <c r="F28" i="38"/>
  <c r="F27" i="38"/>
  <c r="F26" i="38"/>
  <c r="F25" i="38"/>
  <c r="F24" i="38"/>
  <c r="E23" i="38"/>
  <c r="F22" i="38"/>
  <c r="F21" i="38"/>
  <c r="F20" i="38"/>
  <c r="F19" i="38"/>
  <c r="F18" i="38"/>
  <c r="F17" i="38"/>
  <c r="F16" i="38"/>
  <c r="F15" i="37" l="1"/>
  <c r="F16" i="37"/>
  <c r="F17" i="37"/>
  <c r="F14" i="37"/>
  <c r="F17" i="36"/>
  <c r="F14" i="36"/>
  <c r="F15" i="36"/>
  <c r="F16" i="36"/>
  <c r="F13" i="37"/>
  <c r="F13" i="36"/>
  <c r="F15" i="35" l="1"/>
  <c r="F14" i="35"/>
  <c r="F13" i="35"/>
  <c r="F31" i="19" l="1"/>
  <c r="F37" i="19"/>
  <c r="F38" i="19"/>
  <c r="F39" i="19"/>
  <c r="F40" i="19"/>
  <c r="F41" i="19"/>
  <c r="F42" i="19"/>
  <c r="F43" i="19"/>
  <c r="F44" i="19"/>
  <c r="F45" i="19"/>
  <c r="F46" i="19"/>
  <c r="F47" i="19"/>
  <c r="F48" i="19"/>
  <c r="F25" i="19"/>
  <c r="F26" i="19"/>
  <c r="F27" i="19"/>
  <c r="F28" i="19"/>
  <c r="F29" i="19"/>
  <c r="F30" i="19"/>
  <c r="F32" i="19"/>
  <c r="F33" i="19"/>
  <c r="F34" i="19"/>
  <c r="F35" i="19"/>
  <c r="F36" i="19"/>
  <c r="F16" i="19"/>
  <c r="F17" i="19"/>
  <c r="F18" i="19"/>
  <c r="F19" i="19"/>
  <c r="F20" i="19"/>
  <c r="F21" i="19"/>
  <c r="F22" i="19"/>
  <c r="F23" i="19"/>
  <c r="F24" i="19"/>
  <c r="F15" i="29"/>
  <c r="F16" i="29"/>
  <c r="F17" i="29"/>
  <c r="F18" i="29"/>
  <c r="F14" i="29"/>
  <c r="F13" i="29"/>
  <c r="F15" i="27"/>
  <c r="F14" i="27"/>
  <c r="F15" i="19"/>
  <c r="G22" i="13"/>
  <c r="G23" i="13"/>
  <c r="G24" i="13"/>
  <c r="G25" i="13"/>
  <c r="G26" i="13"/>
  <c r="G21" i="13"/>
  <c r="G19" i="25"/>
  <c r="G18" i="25"/>
  <c r="G17" i="25"/>
  <c r="G15" i="25"/>
  <c r="G14" i="25"/>
  <c r="G23" i="25"/>
  <c r="G22" i="25"/>
  <c r="G21" i="25"/>
  <c r="G12" i="25"/>
  <c r="G20" i="24" l="1"/>
  <c r="G21" i="24"/>
  <c r="G22" i="24"/>
  <c r="G23" i="24"/>
  <c r="G24" i="24"/>
  <c r="G25" i="24"/>
  <c r="G26" i="24"/>
  <c r="G27" i="24"/>
  <c r="G28" i="24"/>
  <c r="G29" i="24"/>
  <c r="G30" i="24"/>
  <c r="G31" i="24"/>
  <c r="G32" i="24"/>
  <c r="G33" i="24"/>
  <c r="G34" i="24"/>
  <c r="G35" i="24"/>
  <c r="G36" i="24"/>
  <c r="G37" i="24"/>
  <c r="G38" i="24"/>
  <c r="G17" i="24"/>
  <c r="G18" i="24"/>
  <c r="G19" i="24"/>
  <c r="G16" i="24"/>
  <c r="G15" i="24"/>
  <c r="G13" i="23"/>
  <c r="G13" i="24"/>
  <c r="G12" i="13"/>
  <c r="G16" i="13"/>
  <c r="G14" i="13"/>
  <c r="G14" i="20" l="1"/>
  <c r="G22" i="23"/>
  <c r="G18" i="23"/>
  <c r="G16" i="23" l="1"/>
  <c r="G17" i="23"/>
  <c r="G19" i="23"/>
  <c r="G20" i="23"/>
  <c r="G21" i="23"/>
  <c r="G79" i="12"/>
  <c r="G80" i="12"/>
  <c r="G81" i="12"/>
  <c r="G82" i="12"/>
  <c r="G83" i="12"/>
  <c r="G84" i="12"/>
  <c r="G85" i="12"/>
  <c r="G86" i="12"/>
  <c r="G87" i="12"/>
  <c r="G88" i="12"/>
  <c r="G89" i="12"/>
  <c r="G90" i="12"/>
  <c r="G91" i="12"/>
  <c r="G92" i="12"/>
  <c r="G93" i="12"/>
  <c r="G94" i="12"/>
  <c r="G95" i="12"/>
  <c r="G96" i="12"/>
  <c r="G97" i="12"/>
  <c r="G98" i="12"/>
  <c r="G99" i="12"/>
  <c r="G100" i="12"/>
  <c r="G101" i="12"/>
  <c r="G102" i="12"/>
  <c r="G103" i="12"/>
  <c r="G104" i="12"/>
  <c r="G105" i="12"/>
  <c r="G106" i="12"/>
  <c r="G107" i="12"/>
  <c r="G108" i="12"/>
  <c r="G109" i="12"/>
  <c r="G110" i="12"/>
  <c r="G111" i="12"/>
  <c r="G112" i="12"/>
  <c r="G113" i="12"/>
  <c r="G114" i="12"/>
  <c r="G115" i="12"/>
  <c r="G116" i="12"/>
  <c r="G117" i="12"/>
  <c r="G118" i="12"/>
  <c r="G119" i="12"/>
  <c r="G120" i="12"/>
  <c r="G121" i="12"/>
  <c r="G122" i="12"/>
  <c r="G123" i="12"/>
  <c r="G124" i="12"/>
  <c r="G125" i="12"/>
  <c r="G126" i="12"/>
  <c r="G127" i="12"/>
  <c r="G128" i="12"/>
  <c r="G129" i="12"/>
  <c r="G130" i="12"/>
  <c r="G131" i="12"/>
  <c r="G132" i="12"/>
  <c r="G133" i="12"/>
  <c r="G134" i="12"/>
  <c r="G135" i="12"/>
  <c r="G136" i="12"/>
  <c r="G137" i="12"/>
  <c r="G138" i="12"/>
  <c r="G139" i="12"/>
  <c r="G140" i="12"/>
  <c r="G141" i="12"/>
  <c r="G142" i="12"/>
  <c r="G143" i="12"/>
  <c r="G144" i="12"/>
  <c r="G145" i="12"/>
  <c r="G146" i="12"/>
  <c r="G147" i="12"/>
  <c r="G148" i="12"/>
  <c r="G149" i="12"/>
  <c r="G15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71" i="12"/>
  <c r="G72" i="12"/>
  <c r="G73" i="12"/>
  <c r="G74" i="12"/>
  <c r="G75" i="12"/>
  <c r="G76" i="12"/>
  <c r="G77" i="12"/>
  <c r="G78" i="12"/>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45" i="1"/>
  <c r="G46" i="1"/>
  <c r="G47" i="1"/>
  <c r="G39" i="1"/>
  <c r="G40" i="1"/>
  <c r="G41" i="1"/>
  <c r="G42" i="1"/>
  <c r="G43" i="1"/>
  <c r="G44" i="1"/>
  <c r="G33" i="1"/>
  <c r="G34" i="1"/>
  <c r="G35" i="1"/>
  <c r="G36" i="1"/>
  <c r="G37" i="1"/>
  <c r="G38" i="1"/>
  <c r="G27" i="1"/>
  <c r="G28" i="1"/>
  <c r="G29" i="1"/>
  <c r="G30" i="1"/>
  <c r="G31" i="1"/>
  <c r="G32" i="1"/>
  <c r="G23" i="1"/>
  <c r="G24" i="1"/>
  <c r="G25" i="1"/>
  <c r="G26" i="1"/>
  <c r="G20" i="1"/>
  <c r="G21" i="1"/>
  <c r="G22" i="1"/>
  <c r="G17" i="1"/>
  <c r="G18" i="1"/>
  <c r="G19" i="1"/>
  <c r="G16" i="1"/>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15" i="12"/>
  <c r="G44" i="21"/>
  <c r="K17" i="18" l="1"/>
  <c r="K18" i="18"/>
  <c r="K19" i="18"/>
  <c r="K20" i="18"/>
  <c r="K21" i="18"/>
  <c r="K22" i="18"/>
  <c r="K23" i="18"/>
  <c r="K24" i="18"/>
  <c r="K25" i="18"/>
  <c r="K26" i="18"/>
  <c r="K27" i="18"/>
  <c r="K28" i="18"/>
  <c r="K29" i="18"/>
  <c r="K30" i="18"/>
  <c r="K31" i="18"/>
  <c r="K32" i="18"/>
  <c r="K33" i="18"/>
  <c r="K34" i="18"/>
  <c r="K35" i="18"/>
  <c r="K36" i="18"/>
  <c r="K37" i="18"/>
  <c r="K38" i="18"/>
  <c r="K39" i="18"/>
  <c r="K40" i="18"/>
  <c r="K16" i="18"/>
  <c r="G16" i="14"/>
  <c r="G49" i="21"/>
  <c r="G50" i="21"/>
  <c r="G40" i="21"/>
  <c r="G41" i="21"/>
  <c r="G42" i="21"/>
  <c r="G43" i="21"/>
  <c r="G45" i="21"/>
  <c r="G46" i="21"/>
  <c r="G47" i="21"/>
  <c r="G48" i="21"/>
  <c r="G39" i="21"/>
  <c r="G34" i="21"/>
  <c r="G35" i="21"/>
  <c r="G36" i="21"/>
  <c r="G37" i="21"/>
  <c r="G27" i="21"/>
  <c r="G28" i="21"/>
  <c r="G29" i="21"/>
  <c r="G30" i="21"/>
  <c r="G31" i="21"/>
  <c r="G32" i="21"/>
  <c r="G33" i="21"/>
  <c r="G26" i="21"/>
  <c r="G16" i="21"/>
  <c r="G17" i="21"/>
  <c r="G18" i="21"/>
  <c r="G19" i="21"/>
  <c r="G20" i="21"/>
  <c r="G21" i="21"/>
  <c r="G22" i="21"/>
  <c r="G23" i="21"/>
  <c r="G24" i="21"/>
  <c r="G16" i="3"/>
  <c r="G17" i="3"/>
  <c r="G18" i="3"/>
  <c r="G19" i="3"/>
  <c r="G20" i="3"/>
  <c r="G21" i="3"/>
  <c r="G22" i="3"/>
  <c r="G23" i="3"/>
  <c r="G24" i="3"/>
  <c r="G25" i="3"/>
  <c r="G26" i="3"/>
  <c r="G27" i="3"/>
  <c r="G28" i="3"/>
  <c r="G29" i="3"/>
  <c r="G30" i="3"/>
  <c r="G31" i="3"/>
  <c r="G32" i="3"/>
  <c r="G33" i="3"/>
  <c r="G34" i="3"/>
  <c r="G36" i="3"/>
  <c r="G37" i="3"/>
  <c r="G38" i="3"/>
  <c r="G39" i="3"/>
  <c r="G40" i="3"/>
  <c r="G41" i="3"/>
  <c r="G42" i="3"/>
  <c r="G43" i="3"/>
  <c r="G44" i="3"/>
  <c r="G45" i="3"/>
  <c r="G46" i="3"/>
  <c r="G47" i="3"/>
  <c r="G48" i="3"/>
  <c r="G49" i="3"/>
  <c r="G50" i="3"/>
  <c r="G51" i="3"/>
  <c r="G52" i="3"/>
  <c r="G53" i="3"/>
  <c r="G54" i="3"/>
  <c r="G55" i="3"/>
  <c r="G57" i="3"/>
  <c r="G58" i="3"/>
  <c r="G59" i="3"/>
  <c r="G60" i="3"/>
  <c r="G61" i="3"/>
  <c r="G62" i="3"/>
  <c r="G63" i="3"/>
  <c r="G64" i="3"/>
  <c r="G65" i="3"/>
  <c r="G66" i="3"/>
  <c r="G67" i="3"/>
  <c r="G68" i="3"/>
  <c r="G69" i="3"/>
  <c r="G70" i="3"/>
  <c r="G71" i="3"/>
  <c r="G72" i="3"/>
  <c r="G73" i="3"/>
  <c r="G74" i="3"/>
  <c r="G75" i="3"/>
  <c r="G76" i="3"/>
  <c r="G78" i="3"/>
  <c r="G79" i="3"/>
  <c r="G80" i="3"/>
  <c r="G81" i="3"/>
  <c r="G82" i="3"/>
  <c r="G83" i="3"/>
  <c r="G84" i="3"/>
  <c r="G85" i="3"/>
  <c r="G86" i="3"/>
  <c r="G87" i="3"/>
  <c r="G88" i="3"/>
  <c r="G89" i="3"/>
  <c r="G90" i="3"/>
  <c r="G91" i="3"/>
  <c r="G92" i="3"/>
  <c r="G93" i="3"/>
  <c r="G94" i="3"/>
  <c r="G95" i="3"/>
  <c r="G96" i="3"/>
  <c r="G97" i="3"/>
  <c r="G15" i="3"/>
  <c r="G51" i="20"/>
  <c r="G52" i="20"/>
  <c r="G53" i="20"/>
  <c r="G54" i="20"/>
  <c r="G55" i="20"/>
  <c r="G56" i="20"/>
  <c r="G57" i="20"/>
  <c r="G58" i="20"/>
  <c r="G59" i="20"/>
  <c r="G60" i="20"/>
  <c r="G61" i="20"/>
  <c r="G62" i="20"/>
  <c r="G63" i="20"/>
  <c r="G64" i="20"/>
  <c r="G65" i="20"/>
  <c r="G66" i="20"/>
  <c r="G67" i="20"/>
  <c r="G68" i="20"/>
  <c r="G69" i="20"/>
  <c r="G70" i="20"/>
  <c r="G71" i="20"/>
  <c r="G72" i="20"/>
  <c r="G73" i="20"/>
  <c r="G74" i="20"/>
  <c r="G75" i="20"/>
  <c r="G76" i="20"/>
  <c r="G77" i="20"/>
  <c r="G78" i="20"/>
  <c r="G79" i="20"/>
  <c r="G80" i="20"/>
  <c r="G81" i="20"/>
  <c r="G82" i="20"/>
  <c r="G83" i="20"/>
  <c r="G84" i="20"/>
  <c r="G85" i="20"/>
  <c r="G86" i="20"/>
  <c r="G87" i="20"/>
  <c r="G46" i="20"/>
  <c r="G47" i="20"/>
  <c r="G48" i="20"/>
  <c r="G49" i="20"/>
  <c r="G50" i="20"/>
  <c r="G43" i="20"/>
  <c r="G44" i="20"/>
  <c r="G45" i="20"/>
  <c r="G40" i="20"/>
  <c r="G41" i="20"/>
  <c r="G42" i="20"/>
  <c r="G37" i="20"/>
  <c r="G38" i="20"/>
  <c r="G39" i="20"/>
  <c r="G34" i="20"/>
  <c r="G35" i="20"/>
  <c r="G36" i="20"/>
  <c r="G31" i="20"/>
  <c r="G32" i="20"/>
  <c r="G33" i="20"/>
  <c r="G28" i="20"/>
  <c r="G29" i="20"/>
  <c r="G30" i="20"/>
  <c r="G25" i="20"/>
  <c r="G26" i="20"/>
  <c r="G27" i="20"/>
  <c r="G22" i="20"/>
  <c r="G23" i="20"/>
  <c r="G24" i="20"/>
  <c r="G19" i="20"/>
  <c r="G20" i="20"/>
  <c r="G21" i="20"/>
  <c r="G17" i="20"/>
  <c r="G18" i="20"/>
  <c r="G15" i="20"/>
  <c r="G16" i="20"/>
  <c r="F14" i="19"/>
  <c r="G15" i="13"/>
  <c r="G17" i="13"/>
  <c r="G18" i="13"/>
  <c r="G19" i="13"/>
  <c r="G13" i="21"/>
  <c r="K15" i="18"/>
  <c r="G14" i="14"/>
  <c r="G13" i="15"/>
  <c r="G13" i="3"/>
  <c r="G13" i="20"/>
  <c r="G15" i="14"/>
  <c r="G17" i="14"/>
  <c r="G18" i="14"/>
  <c r="G19" i="14"/>
  <c r="G20" i="14"/>
  <c r="G15" i="15"/>
  <c r="G16" i="15"/>
  <c r="G17" i="15"/>
  <c r="G18" i="15"/>
  <c r="G19" i="15"/>
  <c r="G20" i="15"/>
  <c r="G21" i="15"/>
  <c r="G22" i="15"/>
  <c r="G23" i="15"/>
  <c r="G24" i="15"/>
  <c r="G25" i="15"/>
  <c r="G26" i="15"/>
  <c r="G27" i="15"/>
  <c r="G28" i="15"/>
  <c r="G29" i="15"/>
  <c r="G30" i="15"/>
  <c r="G31" i="15"/>
  <c r="G32" i="15"/>
  <c r="G33" i="15"/>
  <c r="G34" i="15"/>
  <c r="G35" i="15"/>
  <c r="G36" i="15"/>
  <c r="G37" i="15"/>
</calcChain>
</file>

<file path=xl/sharedStrings.xml><?xml version="1.0" encoding="utf-8"?>
<sst xmlns="http://schemas.openxmlformats.org/spreadsheetml/2006/main" count="4352" uniqueCount="2538">
  <si>
    <t>СКСУЧ-12/5/18-4С</t>
  </si>
  <si>
    <t>СКСУЧ-6/5/18-4С</t>
  </si>
  <si>
    <t>СКСУЧ-12/5/18-4П</t>
  </si>
  <si>
    <t>СКСУЧ-15/7/18-4П</t>
  </si>
  <si>
    <t>Артикул</t>
  </si>
  <si>
    <t>СТППЧ-12/7-С</t>
  </si>
  <si>
    <t>СТППЧ-13/6-С</t>
  </si>
  <si>
    <t>ПКЧ-10/3-С</t>
  </si>
  <si>
    <t>ПКЧ-10/4-С</t>
  </si>
  <si>
    <t>ПКЧ-11/3-С</t>
  </si>
  <si>
    <t>ПКЧ-11/4-С</t>
  </si>
  <si>
    <t>ПКЧ-12/3-П</t>
  </si>
  <si>
    <t>ПКЧ-12/3-С</t>
  </si>
  <si>
    <t>ПКЧ-12/4-С</t>
  </si>
  <si>
    <t>ПКЧ-13/3-С</t>
  </si>
  <si>
    <t>ПКЧ-13/4-С</t>
  </si>
  <si>
    <t>ПКЧ-14/3-С</t>
  </si>
  <si>
    <t>ПКЧ-14/4-С</t>
  </si>
  <si>
    <t>ПКЧ-15/3-С</t>
  </si>
  <si>
    <t>ПКЧ-15/4-С</t>
  </si>
  <si>
    <t>ПКЧ-2-12/3-П</t>
  </si>
  <si>
    <t>ПКЧ-2-12/3-С</t>
  </si>
  <si>
    <t>ПКЧ-6/3-С</t>
  </si>
  <si>
    <t>ПКЧ-6/4-С</t>
  </si>
  <si>
    <t>ПКЧ-7/3-С</t>
  </si>
  <si>
    <t>ПКЧ-7/4-С</t>
  </si>
  <si>
    <t>ПКЧ-8/3-С</t>
  </si>
  <si>
    <t>ПКЧ-8/4-С</t>
  </si>
  <si>
    <t>ПКЧ-9/3-С</t>
  </si>
  <si>
    <t>ПКЧ-9/4-С</t>
  </si>
  <si>
    <t>ПКЧ-2-10/3-П</t>
  </si>
  <si>
    <t>ПКЧ-2-10/4-П</t>
  </si>
  <si>
    <t>ПКЧ-2-11/3-П</t>
  </si>
  <si>
    <t>ПКЧ-2-11/4-П</t>
  </si>
  <si>
    <t>ПКЧ-2-12/4-П</t>
  </si>
  <si>
    <t>ПКЧ-2-13/3-П</t>
  </si>
  <si>
    <t>ПКЧ-2-13/4-П</t>
  </si>
  <si>
    <t>ПКЧ-2-14/3-П</t>
  </si>
  <si>
    <t>ПКЧ-2-14/4-П</t>
  </si>
  <si>
    <t>ПКЧ-2-15/3-П</t>
  </si>
  <si>
    <t>ПКЧ-2-15/4-П</t>
  </si>
  <si>
    <t>ПКЧ-2-6/3-П</t>
  </si>
  <si>
    <t>ПКЧ-2-6/4-П</t>
  </si>
  <si>
    <t>ПКЧ-2-7/3-П</t>
  </si>
  <si>
    <t>ПКЧ-2-7/4-П</t>
  </si>
  <si>
    <t>ПКЧ-2-8/3-П</t>
  </si>
  <si>
    <t>ПКЧ-2-8/4-П</t>
  </si>
  <si>
    <t>ПКЧ-2-9/3-П</t>
  </si>
  <si>
    <t>ПКЧ-2-9/4-П</t>
  </si>
  <si>
    <t>ПКЧ-2-10/3-С</t>
  </si>
  <si>
    <t>ПКЧ-2-10/4-С</t>
  </si>
  <si>
    <t>ПКЧ-2-11/3-С</t>
  </si>
  <si>
    <t>ПКЧ-2-11/4-С</t>
  </si>
  <si>
    <t>ПКЧ-2-12/4-С</t>
  </si>
  <si>
    <t>ПКЧ-2-13/3-С</t>
  </si>
  <si>
    <t>ПКЧ-2-13/4-С</t>
  </si>
  <si>
    <t>ПКЧ-2-14/3-С</t>
  </si>
  <si>
    <t>ПКЧ-2-14/4-С</t>
  </si>
  <si>
    <t>ПКЧ-2-15/3-С</t>
  </si>
  <si>
    <t>ПКЧ-2-15/4-С</t>
  </si>
  <si>
    <t>ПКЧ-2-6/3-С</t>
  </si>
  <si>
    <t>ПКЧ-2-6/4-С</t>
  </si>
  <si>
    <t>ПКЧ-2-7/3-С</t>
  </si>
  <si>
    <t>ПКЧ-2-7/4-С</t>
  </si>
  <si>
    <t>ПКЧ-2-8/3-С</t>
  </si>
  <si>
    <t>ПКЧ-2-8/4-С</t>
  </si>
  <si>
    <t>ПКЧ-2-9/3-С</t>
  </si>
  <si>
    <t>ПКЧ-2-9/4-С</t>
  </si>
  <si>
    <t>ПКЧ-10/3-П</t>
  </si>
  <si>
    <t>ПКЧ-10/4-П</t>
  </si>
  <si>
    <t>ПКЧ-11/3-П</t>
  </si>
  <si>
    <t>ПКЧ-11/4-П</t>
  </si>
  <si>
    <t>ПКЧ-12/4-П</t>
  </si>
  <si>
    <t>ПКЧ-13/3-П</t>
  </si>
  <si>
    <t>ПКЧ-13/4-П</t>
  </si>
  <si>
    <t>ПКЧ-14/3-П</t>
  </si>
  <si>
    <t>ПКЧ-14/4-П</t>
  </si>
  <si>
    <t>ПКЧ-15/3-П</t>
  </si>
  <si>
    <t>ПКЧ-15/4-П</t>
  </si>
  <si>
    <t>ПКЧ-6/3-П</t>
  </si>
  <si>
    <t>ПКЧ-6/4-П</t>
  </si>
  <si>
    <t>ПКЧ-7/3-П</t>
  </si>
  <si>
    <t>ПКЧ-7/4-П</t>
  </si>
  <si>
    <t>ПКЧ-8/3-П</t>
  </si>
  <si>
    <t>ПКЧ-8/4-П</t>
  </si>
  <si>
    <t>ПКЧ-9/3-П</t>
  </si>
  <si>
    <t>ПКЧ-9/4-П</t>
  </si>
  <si>
    <t>СКСУЧ-10/5/18-4П</t>
  </si>
  <si>
    <t>СКСУЧ-10/5/18-4С</t>
  </si>
  <si>
    <t>СКСУЧ-10/6/18-4П</t>
  </si>
  <si>
    <t>СКСУЧ-10/6/18-4С</t>
  </si>
  <si>
    <t>СКСУЧ-10/7/18-4П</t>
  </si>
  <si>
    <t>СКСУЧ-10/7/18-4С</t>
  </si>
  <si>
    <t>СКСУЧ-11/5/18-4П</t>
  </si>
  <si>
    <t>СКСУЧ-11/5/18-4С</t>
  </si>
  <si>
    <t>СКСУЧ-11/6/18-4П</t>
  </si>
  <si>
    <t>СКСУЧ-11/6/18-4С</t>
  </si>
  <si>
    <t>СКСУЧ-11/7/18-4П</t>
  </si>
  <si>
    <t>СКСУЧ-11/7/18-4С</t>
  </si>
  <si>
    <t>СКСУЧ-12/6/18-4П</t>
  </si>
  <si>
    <t>СКСУЧ-12/6/18-4С</t>
  </si>
  <si>
    <t>СКСУЧ-12/7/18-4П</t>
  </si>
  <si>
    <t>СКСУЧ-12/7/18-4С</t>
  </si>
  <si>
    <t>СКСУЧ-13/5/18-4П</t>
  </si>
  <si>
    <t>СКСУЧ-13/5/18-4С</t>
  </si>
  <si>
    <t>СКСУЧ-13/6/18-4П</t>
  </si>
  <si>
    <t>СКСУЧ-13/6/18-4С</t>
  </si>
  <si>
    <t>СКСУЧ-13/7/18-4П</t>
  </si>
  <si>
    <t>СКСУЧ-13/7/18-4С</t>
  </si>
  <si>
    <t>СКСУЧ-14/5/18-4П</t>
  </si>
  <si>
    <t>СКСУЧ-14/5/18-4С</t>
  </si>
  <si>
    <t>СКСУЧ-14/6/18-4П</t>
  </si>
  <si>
    <t>СКСУЧ-14/6/18-4С</t>
  </si>
  <si>
    <t>СКСУЧ-14/7/18-4П</t>
  </si>
  <si>
    <t>СКСУЧ-14/7/18-4С</t>
  </si>
  <si>
    <t>СКСУЧ-15/5/18-4П</t>
  </si>
  <si>
    <t>СКСУЧ-15/5/18-4С</t>
  </si>
  <si>
    <t>СКСУЧ-15/6/18-4П</t>
  </si>
  <si>
    <t>СКСУЧ-15/6/18-4С</t>
  </si>
  <si>
    <t>СКСУЧ-15/7/18-4С</t>
  </si>
  <si>
    <t>СКСУЧ-16/5/18-4П</t>
  </si>
  <si>
    <t>СКСУЧ-16/5/18-4С</t>
  </si>
  <si>
    <t>СКСУЧ-16/6/18-4П</t>
  </si>
  <si>
    <t>СКСУЧ-16/6/18-4С</t>
  </si>
  <si>
    <t>СКСУЧ-16/7/18-4П</t>
  </si>
  <si>
    <t>СКСУЧ-16/7/18-4С</t>
  </si>
  <si>
    <t>СКСУЧ-17/5/18-4П</t>
  </si>
  <si>
    <t>СКСУЧ-17/5/18-4С</t>
  </si>
  <si>
    <t>СКСУЧ-17/6/18-4П</t>
  </si>
  <si>
    <t>СКСУЧ-17/6/18-4С</t>
  </si>
  <si>
    <t>СКСУЧ-17/7/18-4П</t>
  </si>
  <si>
    <t>СКСУЧ-17/7/18-4С</t>
  </si>
  <si>
    <t>СКСУЧ-18/5/18-4П</t>
  </si>
  <si>
    <t>СКСУЧ-18/5/18-4С</t>
  </si>
  <si>
    <t>СКСУЧ-18/6/18-4П</t>
  </si>
  <si>
    <t>СКСУЧ-18/6/18-4С</t>
  </si>
  <si>
    <t>СКСУЧ-18/7/18-4П</t>
  </si>
  <si>
    <t>СКСУЧ-18/7/18-4С</t>
  </si>
  <si>
    <t>СКСУЧ-19/5/18-4П</t>
  </si>
  <si>
    <t>СКСУЧ-19/5/18-4С</t>
  </si>
  <si>
    <t>СКСУЧ-19/6/18-4П</t>
  </si>
  <si>
    <t>СКСУЧ-19/6/18-4С</t>
  </si>
  <si>
    <t>СКСУЧ-19/7/18-4П</t>
  </si>
  <si>
    <t>СКСУЧ-19/7/18-4С</t>
  </si>
  <si>
    <t>СКСУЧ-20/5/18-4П</t>
  </si>
  <si>
    <t>СКСУЧ-20/5/18-4С</t>
  </si>
  <si>
    <t>СКСУЧ-20/6/18-4П</t>
  </si>
  <si>
    <t>СКСУЧ-20/6/18-4С</t>
  </si>
  <si>
    <t>СКСУЧ-20/7/18-4П</t>
  </si>
  <si>
    <t>СКСУЧ-20/7/18-4С</t>
  </si>
  <si>
    <t>СКСУЧ-6/5/18-4П</t>
  </si>
  <si>
    <t>СКСУЧ-6/6/18-4П</t>
  </si>
  <si>
    <t>СКСУЧ-6/6/18-4С</t>
  </si>
  <si>
    <t>СКСУЧ-6/7/18-4П</t>
  </si>
  <si>
    <t>СКСУЧ-6/7/18-4С</t>
  </si>
  <si>
    <t>СКСУЧ-7/5/18-4П</t>
  </si>
  <si>
    <t>СКСУЧ-7/5/18-4С</t>
  </si>
  <si>
    <t>СКСУЧ-7/6/18-4П</t>
  </si>
  <si>
    <t>СКСУЧ-7/6/18-4С</t>
  </si>
  <si>
    <t>СКСУЧ-7/7/18-4П</t>
  </si>
  <si>
    <t>СКСУЧ-7/7/18-4С</t>
  </si>
  <si>
    <t>СКСУЧ-8/5/18-4П</t>
  </si>
  <si>
    <t>СКСУЧ-8/5/18-4С</t>
  </si>
  <si>
    <t>СКСУЧ-8/6/18-4П</t>
  </si>
  <si>
    <t>СКСУЧ-8/6/18-4С</t>
  </si>
  <si>
    <t>СКСУЧ-8/7/18-4П</t>
  </si>
  <si>
    <t>СКСУЧ-8/7/18-4С</t>
  </si>
  <si>
    <t>СКСУЧ-9/5/18-4П</t>
  </si>
  <si>
    <t>СКСУЧ-9/5/18-4С</t>
  </si>
  <si>
    <t>СКСУЧ-9/6/18-4П</t>
  </si>
  <si>
    <t>СКСУЧ-9/6/18-4С</t>
  </si>
  <si>
    <t>СКСУЧ-9/7/18-4П</t>
  </si>
  <si>
    <t>СКСУЧ-9/7/18-4С</t>
  </si>
  <si>
    <t>СТППЧ-10/6-С</t>
  </si>
  <si>
    <t>СТППЧ-10/7-С</t>
  </si>
  <si>
    <t>СТППЧ-11/6-С</t>
  </si>
  <si>
    <t>СТППЧ-11/7-С</t>
  </si>
  <si>
    <t>СТППЧ-12/6-С</t>
  </si>
  <si>
    <t>СТППЧ-13/7-С</t>
  </si>
  <si>
    <t>СТППЧ-14/6-С</t>
  </si>
  <si>
    <t>СТППЧ-14/7-С</t>
  </si>
  <si>
    <t>СТППЧ-15/6-С</t>
  </si>
  <si>
    <t>СТППЧ-15/7-С</t>
  </si>
  <si>
    <t>СТППЧ-16/6-С</t>
  </si>
  <si>
    <t>СТППЧ-16/7-С</t>
  </si>
  <si>
    <t>СТППЧ-17/6-С</t>
  </si>
  <si>
    <t>СТППЧ-17/7-С</t>
  </si>
  <si>
    <t>СТППЧ-18/6-С</t>
  </si>
  <si>
    <t>СТППЧ-18/7-С</t>
  </si>
  <si>
    <t>СТППЧ-19/6-С</t>
  </si>
  <si>
    <t>СТППЧ-19/7-С</t>
  </si>
  <si>
    <t>СТППЧ-20/6-С</t>
  </si>
  <si>
    <t>СТППЧ-20/7-С</t>
  </si>
  <si>
    <t>СТППЧ-4/6-С</t>
  </si>
  <si>
    <t>СТППЧ-4/7-С</t>
  </si>
  <si>
    <t>СТППЧ-5/6-С</t>
  </si>
  <si>
    <t>СТППЧ-5/7-С</t>
  </si>
  <si>
    <t>СТППЧ-6/6-С</t>
  </si>
  <si>
    <t>СТППЧ-6/7-С</t>
  </si>
  <si>
    <t>СТППЧ-7/6-С</t>
  </si>
  <si>
    <t>СТППЧ-7/7-С</t>
  </si>
  <si>
    <t>СТППЧ-8/6-С</t>
  </si>
  <si>
    <t>СТППЧ-8/7-С</t>
  </si>
  <si>
    <t>СТППЧ-9/6-С</t>
  </si>
  <si>
    <t>СТППЧ-9/7-С</t>
  </si>
  <si>
    <t>СКСУЧ-10/4/18-4П</t>
  </si>
  <si>
    <t>СКСУЧ-10/4/18-4С</t>
  </si>
  <si>
    <t>СКСУЧ-11/4/18-4П</t>
  </si>
  <si>
    <t>СКСУЧ-11/4/18-4С</t>
  </si>
  <si>
    <t>СКСУЧ-12/4/18-4П</t>
  </si>
  <si>
    <t>СКСУЧ-12/4/18-4С</t>
  </si>
  <si>
    <t>СКСУЧ-13/4/18-4П</t>
  </si>
  <si>
    <t>СКСУЧ-13/4/18-4С</t>
  </si>
  <si>
    <t>СКСУЧ-14/4/18-4П</t>
  </si>
  <si>
    <t>СКСУЧ-14/4/18-4С</t>
  </si>
  <si>
    <t>СКСУЧ-15/4/18-4П</t>
  </si>
  <si>
    <t>СКСУЧ-15/4/18-4С</t>
  </si>
  <si>
    <t>СКСУЧ-16/4/18-4П</t>
  </si>
  <si>
    <t>СКСУЧ-16/4/18-4С</t>
  </si>
  <si>
    <t>СКСУЧ-17/4/18-4П</t>
  </si>
  <si>
    <t>СКСУЧ-17/4/18-4С</t>
  </si>
  <si>
    <t>СКСУЧ-18/4/18-4П</t>
  </si>
  <si>
    <t>СКСУЧ-18/4/18-4С</t>
  </si>
  <si>
    <t>СКСУЧ-19/4/18-4П</t>
  </si>
  <si>
    <t>СКСУЧ-19/4/18-4С</t>
  </si>
  <si>
    <t>СКСУЧ-20/4/18-4П</t>
  </si>
  <si>
    <t>СКСУЧ-20/4/18-4С</t>
  </si>
  <si>
    <t>СКСУЧ-6/4/18-4П</t>
  </si>
  <si>
    <t>СКСУЧ-6/4/18-4С</t>
  </si>
  <si>
    <t>СКСУЧ-7/4/18-4П</t>
  </si>
  <si>
    <t>СКСУЧ-7/4/18-4С</t>
  </si>
  <si>
    <t>СКСУЧ-8/4/18-4П</t>
  </si>
  <si>
    <t>СКСУЧ-8/4/18-4С</t>
  </si>
  <si>
    <t>СКСУЧ-9/4/18-4П</t>
  </si>
  <si>
    <t>СКСУЧ-9/4/18-4С</t>
  </si>
  <si>
    <t xml:space="preserve">Наименование </t>
  </si>
  <si>
    <t>*Цена не учитывает стоимость логистических услуг</t>
  </si>
  <si>
    <t xml:space="preserve">Стеллажи кухонные </t>
  </si>
  <si>
    <t>Стеллаж кухонный многоцелевой 1000х400х1800 перфорированная полка, стойки из уголков</t>
  </si>
  <si>
    <t>Стеллаж кухонный многоцелевой 1000х400х1800 сплошная полка, стойки из уголков</t>
  </si>
  <si>
    <t>Стеллаж кухонный многоцелевой 1000х500х1800 перфорированная полка, стойки из уголков</t>
  </si>
  <si>
    <t>Стеллаж кухонный многоцелевой 1000х500х1800 сплошная полка, стойки из уголков</t>
  </si>
  <si>
    <t>Стеллаж кухонный многоцелевой 1000х600х1800 перфорированная полка, стойки из уголков</t>
  </si>
  <si>
    <t>Стеллаж кухонный многоцелевой 1000х600х1800 сплошная полка, стойки из уголков</t>
  </si>
  <si>
    <t>Стеллаж кухонный многоцелевой 1000х700х1800 перфорированная полка, стойки из уголков</t>
  </si>
  <si>
    <t>Стеллаж кухонный многоцелевой 1000х700х1800 сплошная полка, стойки из уголков</t>
  </si>
  <si>
    <t>Стеллаж кухонный многоцелевой 1100х400х1800 перфорированная полка, стойки из уголков</t>
  </si>
  <si>
    <t>Стеллаж кухонный многоцелевой 1100х400х1800 сплошная полка, стойки из уголков</t>
  </si>
  <si>
    <t>Стеллаж кухонный многоцелевой 1100х500х1800 перфорированная полка, стойки из уголков</t>
  </si>
  <si>
    <t>Стеллаж кухонный многоцелевой 1100х500х1800 сплошная полка, стойки из уголков</t>
  </si>
  <si>
    <t>Стеллаж кухонный многоцелевой 1100х600х1800 перфорированная полка, стойки из уголков</t>
  </si>
  <si>
    <t>Стеллаж кухонный многоцелевой 1100х600х1800 сплошная полка, стойки из уголков</t>
  </si>
  <si>
    <t>Стеллаж кухонный многоцелевой 1100х700х1800 перфорированная полка, стойки из уголков</t>
  </si>
  <si>
    <t>Стеллаж кухонный многоцелевой 1100х700х1800 сплошная полка, стойки из уголков</t>
  </si>
  <si>
    <t>Стеллаж кухонный многоцелевой 1200х400х1800 перфорированная полка, стойки из уголков</t>
  </si>
  <si>
    <t>Стеллаж кухонный многоцелевой 1200х400х1800 сплошная полка, стойки из уголков</t>
  </si>
  <si>
    <t>Стеллаж кухонный многоцелевой 1200х500х1800 перфорированная полка, стойки из уголков</t>
  </si>
  <si>
    <t>Стеллаж кухонный многоцелевой 1200х500х1800 сплошная полка, стойки из уголков</t>
  </si>
  <si>
    <t>Стеллаж кухонный многоцелевой 1200х600х1800 перфорированная полка, стойки из уголков</t>
  </si>
  <si>
    <t>Стеллаж кухонный многоцелевой 1200х600х1800 сплошная полка, стойки из уголков</t>
  </si>
  <si>
    <t>Стеллаж кухонный многоцелевой 1200х700х1800 перфорированная полка, стойки из уголков</t>
  </si>
  <si>
    <t>Стеллаж кухонный многоцелевой 1200х700х1800 сплошная полка, стойки из уголков</t>
  </si>
  <si>
    <t>Стеллаж кухонный многоцелевой 1300х400х1800 перфорированная полка, стойки из уголков</t>
  </si>
  <si>
    <t>Стеллаж кухонный многоцелевой 1300х400х1800 сплошная полка, стойки из уголков</t>
  </si>
  <si>
    <t>Стеллаж кухонный многоцелевой 1300х500х1800 перфорированная полка, стойки из уголков</t>
  </si>
  <si>
    <t>Стеллаж кухонный многоцелевой 1300х500х1800 сплошная полка, стойки из уголков</t>
  </si>
  <si>
    <t>Стеллаж кухонный многоцелевой 1300х600х1800 перфорированная полка, стойки из уголков</t>
  </si>
  <si>
    <t>Стеллаж кухонный многоцелевой 1300х600х1800 сплошная полка, стойки из уголков</t>
  </si>
  <si>
    <t>Стеллаж кухонный многоцелевой 1300х700х1800 перфорированная полка, стойки из уголков</t>
  </si>
  <si>
    <t>Стеллаж кухонный многоцелевой 1300х700х1800 сплошная полка, стойки из уголков</t>
  </si>
  <si>
    <t>Стеллаж кухонный многоцелевой 1400х400х1800 перфорированная полка, стойки из уголков</t>
  </si>
  <si>
    <t>Стеллаж кухонный многоцелевой 1400х400х1800 сплошная полка, стойки из уголков</t>
  </si>
  <si>
    <t>Стеллаж кухонный многоцелевой 1400х500х1800 перфорированная полка, стойки из уголков</t>
  </si>
  <si>
    <t>Стеллаж кухонный многоцелевой 1400х500х1800 сплошная полка, стойки из уголков</t>
  </si>
  <si>
    <t>Стеллаж кухонный многоцелевой 1400х600х1800 перфорированная полка, стойки из уголков</t>
  </si>
  <si>
    <t>Стеллаж кухонный многоцелевой 1400х600х1800 сплошная полка, стойки из уголков</t>
  </si>
  <si>
    <t>Стеллаж кухонный многоцелевой 1400х700х1800 перфорированная полка, стойки из уголков</t>
  </si>
  <si>
    <t>Стеллаж кухонный многоцелевой 1400х700х1800 сплошная полка, стойки из уголков</t>
  </si>
  <si>
    <t>Стеллаж кухонный многоцелевой 1500х400х1800 перфорированная полка, стойки из уголков</t>
  </si>
  <si>
    <t>Стеллаж кухонный многоцелевой 1500х400х1800 сплошная полка, стойки из уголков</t>
  </si>
  <si>
    <t>Стеллаж кухонный многоцелевой 1500х500х1800 перфорированная полка, стойки из уголков</t>
  </si>
  <si>
    <t>Стеллаж кухонный многоцелевой 1500х500х1800 сплошная полка, стойки из уголков</t>
  </si>
  <si>
    <t>Стеллаж кухонный многоцелевой 1500х600х1800 перфорированная полка, стойки из уголков</t>
  </si>
  <si>
    <t>Стеллаж кухонный многоцелевой 1500х600х1800 сплошная полка, стойки из уголков</t>
  </si>
  <si>
    <t>Стеллаж кухонный многоцелевой 1500х700х1800 перфорированная полка, стойки из уголков</t>
  </si>
  <si>
    <t>Стеллаж кухонный многоцелевой 1500х700х1800 сплошная полка, стойки из уголков</t>
  </si>
  <si>
    <t>Стеллаж кухонный многоцелевой 1600х400х1800 перфорированная полка, стойки из уголков</t>
  </si>
  <si>
    <t>Стеллаж кухонный многоцелевой 1600х400х1800 сплошная полка, стойки из уголков</t>
  </si>
  <si>
    <t>Стеллаж кухонный многоцелевой 1600х500х1800 перфорированная полка, стойки из уголков</t>
  </si>
  <si>
    <t>Стеллаж кухонный многоцелевой 1600х500х1800 сплошная полка, стойки из уголков</t>
  </si>
  <si>
    <t>Стеллаж кухонный многоцелевой 1600х600х1800 перфорированная полка, стойки из уголков</t>
  </si>
  <si>
    <t>Стеллаж кухонный многоцелевой 1600х600х1800 сплошная полка, стойки из уголков</t>
  </si>
  <si>
    <t>Стеллаж кухонный многоцелевой 1600х700х1800 перфорированная полка, стойки из уголков</t>
  </si>
  <si>
    <t>Стеллаж кухонный многоцелевой 1600х700х1800 сплошная полка, стойки из уголков</t>
  </si>
  <si>
    <t>Стеллаж кухонный многоцелевой 1700х400х1800 перфорированная полка, стойки из уголков</t>
  </si>
  <si>
    <t>Стеллаж кухонный многоцелевой 1700х400х1800 сплошная полка, стойки из уголков</t>
  </si>
  <si>
    <t>Стеллаж кухонный многоцелевой 1700х500х1800 перфорированная полка, стойки из уголков</t>
  </si>
  <si>
    <t>Стеллаж кухонный многоцелевой 1700х500х1800 сплошная полка, стойки из уголков</t>
  </si>
  <si>
    <t>Стеллаж кухонный многоцелевой 1700х600х1800 перфорированная полка, стойки из уголков</t>
  </si>
  <si>
    <t>Стеллаж кухонный многоцелевой 1700х600х1800 сплошная полка, стойки из уголков</t>
  </si>
  <si>
    <t>Стеллаж кухонный многоцелевой 1700х700х1800 перфорированная полка, стойки из уголков</t>
  </si>
  <si>
    <t>Стеллаж кухонный многоцелевой 1700х700х1800 сплошная полка, стойки из уголков</t>
  </si>
  <si>
    <t>Стеллаж кухонный многоцелевой 1800х400х1800 перфорированная полка, стойки из уголков</t>
  </si>
  <si>
    <t>Стеллаж кухонный многоцелевой 1800х400х1800 сплошная полка, стойки из уголков</t>
  </si>
  <si>
    <t>Стеллаж кухонный многоцелевой 1800х500х1800 перфорированная полка, стойки из уголков</t>
  </si>
  <si>
    <t>Стеллаж кухонный многоцелевой 1800х500х1800 сплошная полка, стойки из уголков</t>
  </si>
  <si>
    <t>Стеллаж кухонный многоцелевой 1800х600х1800 перфорированная полка, стойки из уголков</t>
  </si>
  <si>
    <t>Стеллаж кухонный многоцелевой 1800х600х1800 сплошная полка, стойки из уголков</t>
  </si>
  <si>
    <t>Стеллаж кухонный многоцелевой 1800х700х1800 перфорированная полка, стойки из уголков</t>
  </si>
  <si>
    <t>Стеллаж кухонный многоцелевой 1800х700х1800 сплошная полка, стойки из уголков</t>
  </si>
  <si>
    <t>Стеллаж кухонный многоцелевой 1900х400х1800 перфорированная полка, стойки из уголков</t>
  </si>
  <si>
    <t>Стеллаж кухонный многоцелевой 1900х400х1800 сплошная полка, стойки из уголков</t>
  </si>
  <si>
    <t>Стеллаж кухонный многоцелевой 1900х500х1800 перфорированная полка, стойки из уголков</t>
  </si>
  <si>
    <t>Стеллаж кухонный многоцелевой 1900х500х1800 сплошная полка, стойки из уголков</t>
  </si>
  <si>
    <t>Стеллаж кухонный многоцелевой 1900х600х1800 перфорированная полка, стойки из уголков</t>
  </si>
  <si>
    <t>Стеллаж кухонный многоцелевой 1900х600х1800 сплошная полка, стойки из уголков</t>
  </si>
  <si>
    <t>Стеллаж кухонный многоцелевой 1900х700х1800 перфорированная полка, стойки из уголков</t>
  </si>
  <si>
    <t>Стеллаж кухонный многоцелевой 1900х700х1800 сплошная полка, стойки из уголков</t>
  </si>
  <si>
    <t>Стеллаж кухонный многоцелевой 2000х400х1800 перфорированная полка, стойки из уголков</t>
  </si>
  <si>
    <t>Стеллаж кухонный многоцелевой 2000х400х1800 сплошная полка, стойки из уголков</t>
  </si>
  <si>
    <t>Стеллаж кухонный многоцелевой 2000х500х1800 перфорированная полка, стойки из уголков</t>
  </si>
  <si>
    <t>Стеллаж кухонный многоцелевой 2000х500х1800 сплошная полка, стойки из уголков</t>
  </si>
  <si>
    <t>Стеллаж кухонный многоцелевой 2000х600х1800 перфорированная полка, стойки из уголков</t>
  </si>
  <si>
    <t>Стеллаж кухонный многоцелевой 2000х600х1800 сплошная полка, стойки из уголков</t>
  </si>
  <si>
    <t>Стеллаж кухонный многоцелевой 2000х700х1800 перфорированная полка, стойки из уголков</t>
  </si>
  <si>
    <t>Стеллаж кухонный многоцелевой 2000х700х1800 сплошная полка, стойки из уголков</t>
  </si>
  <si>
    <t>Стеллаж кухонный многоцелевой 600х400х1800 перфорированная полка, стойки из уголков</t>
  </si>
  <si>
    <t>Стеллаж кухонный многоцелевой 600х400х1800 сплошная полка, стойки из уголков</t>
  </si>
  <si>
    <t>Стеллаж кухонный многоцелевой 600х500х1800 перфорированная полка, стойки из уголков</t>
  </si>
  <si>
    <t>Стеллаж кухонный многоцелевой 600х500х1800 сплошная полка, стойки из уголков</t>
  </si>
  <si>
    <t>Стеллаж кухонный многоцелевой 600х600х1800 перфорированная полка, стойки из уголков</t>
  </si>
  <si>
    <t>Стеллаж кухонный многоцелевой 600х600х1800 сплошная полка, стойки из уголков</t>
  </si>
  <si>
    <t>Стеллаж кухонный многоцелевой 600х700х1800 перфорированная полка, стойки из уголков</t>
  </si>
  <si>
    <t>Стеллаж кухонный многоцелевой 600х700х1800 сплошная полка, стойки из уголков</t>
  </si>
  <si>
    <t>Стеллаж кухонный многоцелевой 700х400х1800 перфорированная полка, стойки из уголков</t>
  </si>
  <si>
    <t>Стеллаж кухонный многоцелевой 700х400х1800 сплошная полка, стойки из уголков</t>
  </si>
  <si>
    <t>Стеллаж кухонный многоцелевой 700х500х1800 перфорированная полка, стойки из уголков</t>
  </si>
  <si>
    <t>Стеллаж кухонный многоцелевой 700х500х1800 сплошная полка, стойки из уголков</t>
  </si>
  <si>
    <t>Стеллаж кухонный многоцелевой 700х600х1800 перфорированная полка, стойки из уголков</t>
  </si>
  <si>
    <t>Стеллаж кухонный многоцелевой 700х600х1800 сплошная полка, стойки из уголков</t>
  </si>
  <si>
    <t>Стеллаж кухонный многоцелевой 700х700х1800 перфорированная полка, стойки из уголков</t>
  </si>
  <si>
    <t>Стеллаж кухонный многоцелевой 700х700х1800 сплошная полка, стойки из уголков</t>
  </si>
  <si>
    <t>Стеллаж кухонный многоцелевой 800х400х1800 перфорированная полка, стойки из уголков</t>
  </si>
  <si>
    <t>Стеллаж кухонный многоцелевой 800х400х1800 сплошная полка, стойки из уголков</t>
  </si>
  <si>
    <t>Стеллаж кухонный многоцелевой 800х500х1800 перфорированная полка, стойки из уголков</t>
  </si>
  <si>
    <t>Стеллаж кухонный многоцелевой 800х500х1800 сплошная полка, стойки из уголков</t>
  </si>
  <si>
    <t>Стеллаж кухонный многоцелевой 800х600х1800 перфорированная полка, стойки из уголков</t>
  </si>
  <si>
    <t>Стеллаж кухонный многоцелевой 800х600х1800 сплошная полка, стойки из уголков</t>
  </si>
  <si>
    <t>Стеллаж кухонный многоцелевой 800х700х1800 перфорированная полка, стойки из уголков</t>
  </si>
  <si>
    <t>Стеллаж кухонный многоцелевой 800х700х1800 сплошная полка, стойки из уголков</t>
  </si>
  <si>
    <t>Стеллаж кухонный многоцелевой 900х400х1800 перфорированная полка, стойки из уголков</t>
  </si>
  <si>
    <t>Стеллаж кухонный многоцелевой 900х400х1800 сплошная полка, стойки из уголков</t>
  </si>
  <si>
    <t>Стеллаж кухонный многоцелевой 900х500х1800 перфорированная полка, стойки из уголков</t>
  </si>
  <si>
    <t>Стеллаж кухонный многоцелевой 900х500х1800 сплошная полка, стойки из уголков</t>
  </si>
  <si>
    <t>Стеллаж кухонный многоцелевой 900х600х1800 перфорированная полка, стойки из уголков</t>
  </si>
  <si>
    <t>Стеллаж кухонный многоцелевой 900х600х1800 сплошная полка, стойки из уголков</t>
  </si>
  <si>
    <t>Стеллаж кухонный многоцелевой 900х700х1800 перфорированная полка, стойки из уголков</t>
  </si>
  <si>
    <t>Стеллаж кухонный многоцелевой 900х700х1800 сплошная полка, стойки из уголков</t>
  </si>
  <si>
    <t>Габаритные размеры, д*г*в</t>
  </si>
  <si>
    <t>Полка настенная перфорированная 1000х300</t>
  </si>
  <si>
    <t>Полка настенная перфорированная 1000х300 2-х ярусная</t>
  </si>
  <si>
    <t>Полка настенная перфорированная 1000х400</t>
  </si>
  <si>
    <t>Полка настенная перфорированная 1000х400 2-х ярусная</t>
  </si>
  <si>
    <t>Полка настенная перфорированная 1100х300</t>
  </si>
  <si>
    <t>Полка настенная перфорированная 1100х300 2-х ярусная</t>
  </si>
  <si>
    <t>Полка настенная перфорированная 1100х400</t>
  </si>
  <si>
    <t>Полка настенная перфорированная 1100х400 2-х ярусная</t>
  </si>
  <si>
    <t>Полка настенная перфорированная 1200х300</t>
  </si>
  <si>
    <t>Полка настенная перфорированная 1200х300 2-х ярусная</t>
  </si>
  <si>
    <t>Полка настенная перфорированная 1200х400</t>
  </si>
  <si>
    <t>Полка настенная перфорированная 1200х400 2-х ярусная</t>
  </si>
  <si>
    <t>Полка настенная перфорированная 1300х300</t>
  </si>
  <si>
    <t>Полка настенная перфорированная 1300х300 2-х ярусная</t>
  </si>
  <si>
    <t>Полка настенная перфорированная 1300х400</t>
  </si>
  <si>
    <t>Полка настенная перфорированная 1300х400 2-х ярусная</t>
  </si>
  <si>
    <t>Полка настенная перфорированная 1400х300</t>
  </si>
  <si>
    <t>Полка настенная перфорированная 1400х300 2-х ярусная</t>
  </si>
  <si>
    <t>Полка настенная перфорированная 1400х400</t>
  </si>
  <si>
    <t>Полка настенная перфорированная 1400х400 2-х ярусная</t>
  </si>
  <si>
    <t>Полка настенная перфорированная 1500х300</t>
  </si>
  <si>
    <t>Полка настенная перфорированная 1500х300 2-х ярусная</t>
  </si>
  <si>
    <t>Полка настенная перфорированная 1500х400</t>
  </si>
  <si>
    <t>Полка настенная перфорированная 1500х400 2-х ярусная</t>
  </si>
  <si>
    <t>Полка настенная перфорированная 600х300</t>
  </si>
  <si>
    <t>Полка настенная перфорированная 600х300 2-х ярусная</t>
  </si>
  <si>
    <t>Полка настенная перфорированная 600х400</t>
  </si>
  <si>
    <t>Полка настенная перфорированная 600х400 2-х ярусная</t>
  </si>
  <si>
    <t>Полка настенная перфорированная 700х300</t>
  </si>
  <si>
    <t>Полка настенная перфорированная 700х300 2-х ярусная</t>
  </si>
  <si>
    <t>Полка настенная перфорированная 700х400</t>
  </si>
  <si>
    <t>Полка настенная перфорированная 700х400 2-х ярусная</t>
  </si>
  <si>
    <t>Полка настенная перфорированная 800х300</t>
  </si>
  <si>
    <t>Полка настенная перфорированная 800х300 2-х ярусная</t>
  </si>
  <si>
    <t>Полка настенная перфорированная 800х400</t>
  </si>
  <si>
    <t>Полка настенная перфорированная 800х400 2-х ярусная</t>
  </si>
  <si>
    <t>Полка настенная перфорированная 900х300</t>
  </si>
  <si>
    <t>Полка настенная перфорированная 900х300 2-х ярусная</t>
  </si>
  <si>
    <t>Полка настенная перфорированная 900х400</t>
  </si>
  <si>
    <t>Полка настенная перфорированная 900х400 2-х ярусная</t>
  </si>
  <si>
    <t>Полка настенная сплошная 1000х300</t>
  </si>
  <si>
    <t>Полка настенная сплошная 1000х300 2-х ярусная</t>
  </si>
  <si>
    <t>Полка настенная сплошная 1000х400</t>
  </si>
  <si>
    <t>Полка настенная сплошная 1000х400 2-х ярусная</t>
  </si>
  <si>
    <t>Полка настенная сплошная 1100х300</t>
  </si>
  <si>
    <t>Полка настенная сплошная 1100х300 2-х ярусная</t>
  </si>
  <si>
    <t>Полка настенная сплошная 1100х400</t>
  </si>
  <si>
    <t>Полка настенная сплошная 1100х400 2-х ярусная</t>
  </si>
  <si>
    <t>Полка настенная сплошная 1200х300</t>
  </si>
  <si>
    <t>Полка настенная сплошная 1200х300 2-х ярусная</t>
  </si>
  <si>
    <t>Полка настенная сплошная 1200х400</t>
  </si>
  <si>
    <t>Полка настенная сплошная 1200х400 2-х ярусная</t>
  </si>
  <si>
    <t>Полка настенная сплошная 1300х300</t>
  </si>
  <si>
    <t>Полка настенная сплошная 1300х300 2-х ярусная</t>
  </si>
  <si>
    <t>Полка настенная сплошная 1300х400</t>
  </si>
  <si>
    <t>Полка настенная сплошная 1300х400 2-х ярусная</t>
  </si>
  <si>
    <t>Полка настенная сплошная 1400х300</t>
  </si>
  <si>
    <t>Полка настенная сплошная 1400х300 2-х ярусная</t>
  </si>
  <si>
    <t>Полка настенная сплошная 1400х400</t>
  </si>
  <si>
    <t>Полка настенная сплошная 1400х400 2-х ярусная</t>
  </si>
  <si>
    <t>Полка настенная сплошная 1500х300</t>
  </si>
  <si>
    <t>Полка настенная сплошная 1500х300 2-х ярусная</t>
  </si>
  <si>
    <t>Полка настенная сплошная 1500х400</t>
  </si>
  <si>
    <t>Полка настенная сплошная 1500х400 2-х ярусная</t>
  </si>
  <si>
    <t>Полка настенная сплошная 600х300</t>
  </si>
  <si>
    <t>Полка настенная сплошная 600х300 2-х ярусная</t>
  </si>
  <si>
    <t>Полка настенная сплошная 600х400</t>
  </si>
  <si>
    <t>Полка настенная сплошная 600х400 2-х ярусная</t>
  </si>
  <si>
    <t>Полка настенная сплошная 700х300</t>
  </si>
  <si>
    <t>Полка настенная сплошная 700х300 2-х ярусная</t>
  </si>
  <si>
    <t>Полка настенная сплошная 700х400</t>
  </si>
  <si>
    <t>Полка настенная сплошная 700х400 2-х ярусная</t>
  </si>
  <si>
    <t>Полка настенная сплошная 800х300</t>
  </si>
  <si>
    <t>Полка настенная сплошная 800х300 2-х ярусная</t>
  </si>
  <si>
    <t>Полка настенная сплошная 800х400</t>
  </si>
  <si>
    <t>Полка настенная сплошная 800х400 2-х ярусная</t>
  </si>
  <si>
    <t>Полка настенная сплошная 900х300</t>
  </si>
  <si>
    <t>Полка настенная сплошная 900х300 2-х ярусная</t>
  </si>
  <si>
    <t>Полка настенная сплошная 900х400</t>
  </si>
  <si>
    <t>Полка настенная сплошная 900х400 2-х ярусная</t>
  </si>
  <si>
    <t>1000х400х1800</t>
  </si>
  <si>
    <t>1000х500х1800</t>
  </si>
  <si>
    <t>1000х600х1800</t>
  </si>
  <si>
    <t>1000х700х1800</t>
  </si>
  <si>
    <t>1100х400х1800</t>
  </si>
  <si>
    <t>1100х500х1800</t>
  </si>
  <si>
    <t>1100х600х1800</t>
  </si>
  <si>
    <t>1100х700х1800</t>
  </si>
  <si>
    <t>1200х400х1800</t>
  </si>
  <si>
    <t>1200х500х1800</t>
  </si>
  <si>
    <t>1200х600х1800</t>
  </si>
  <si>
    <t>1200х700х1800</t>
  </si>
  <si>
    <t>1300х400х1800</t>
  </si>
  <si>
    <t>1300х500х1800</t>
  </si>
  <si>
    <t>1300х600х1800</t>
  </si>
  <si>
    <t>1300х700х1800</t>
  </si>
  <si>
    <t>1400х400х1800</t>
  </si>
  <si>
    <t>1400х500х1800</t>
  </si>
  <si>
    <t>1400х600х1800</t>
  </si>
  <si>
    <t>1400х700х1800</t>
  </si>
  <si>
    <t>1500х400х1800</t>
  </si>
  <si>
    <t>1500х500х1800</t>
  </si>
  <si>
    <t>1500х600х1800</t>
  </si>
  <si>
    <t>1500х700х1800</t>
  </si>
  <si>
    <t>1600х400х1800</t>
  </si>
  <si>
    <t>1600х500х1800</t>
  </si>
  <si>
    <t>1600х600х1800</t>
  </si>
  <si>
    <t>1600х700х1800</t>
  </si>
  <si>
    <t>1700х400х1800</t>
  </si>
  <si>
    <t>1700х500х1800</t>
  </si>
  <si>
    <t>1700х600х1800</t>
  </si>
  <si>
    <t>1700х700х1800</t>
  </si>
  <si>
    <t>1800х400х1800</t>
  </si>
  <si>
    <t>1800х500х1800</t>
  </si>
  <si>
    <t>1800х600х1800</t>
  </si>
  <si>
    <t>1800х700х1800</t>
  </si>
  <si>
    <t>1900х400х1800</t>
  </si>
  <si>
    <t>1900х500х1800</t>
  </si>
  <si>
    <t>1900х600х1800</t>
  </si>
  <si>
    <t>1900х700х1800</t>
  </si>
  <si>
    <t>2000х400х1800</t>
  </si>
  <si>
    <t>2000х500х1800</t>
  </si>
  <si>
    <t>2000х600х1800</t>
  </si>
  <si>
    <t>2000х700х1800</t>
  </si>
  <si>
    <t>600х400х1800</t>
  </si>
  <si>
    <t>600х500х1800</t>
  </si>
  <si>
    <t>600х600х1800</t>
  </si>
  <si>
    <t>600х700х1800</t>
  </si>
  <si>
    <t>700х400х1800</t>
  </si>
  <si>
    <t>700х500х1800</t>
  </si>
  <si>
    <t>700х600х1800</t>
  </si>
  <si>
    <t>700х700х1800</t>
  </si>
  <si>
    <t>800х400х1800</t>
  </si>
  <si>
    <t>800х500х1800</t>
  </si>
  <si>
    <t>800х600х1800</t>
  </si>
  <si>
    <t>800х700х1800</t>
  </si>
  <si>
    <t>900х400х1800</t>
  </si>
  <si>
    <t>900х500х1800</t>
  </si>
  <si>
    <t>900х600х1800</t>
  </si>
  <si>
    <t>900х700х1800</t>
  </si>
  <si>
    <t>600х600х850</t>
  </si>
  <si>
    <t>600х700х850</t>
  </si>
  <si>
    <t>700х600х850</t>
  </si>
  <si>
    <t>700х700х850</t>
  </si>
  <si>
    <t>800х600х850</t>
  </si>
  <si>
    <t>800х700х850</t>
  </si>
  <si>
    <t>900х600х850</t>
  </si>
  <si>
    <t>900х700х850</t>
  </si>
  <si>
    <t>1000х300х400</t>
  </si>
  <si>
    <t>1000х300х600</t>
  </si>
  <si>
    <t>1000х400х400</t>
  </si>
  <si>
    <t>1000х400х600</t>
  </si>
  <si>
    <t>1100х300х400</t>
  </si>
  <si>
    <t>1100х300х600</t>
  </si>
  <si>
    <t>1100х400х400</t>
  </si>
  <si>
    <t>1100х400х600</t>
  </si>
  <si>
    <t>1200х300х400</t>
  </si>
  <si>
    <t>1200х300х600</t>
  </si>
  <si>
    <t>1200х400х400</t>
  </si>
  <si>
    <t>1200х400х600</t>
  </si>
  <si>
    <t>1300х300х400</t>
  </si>
  <si>
    <t>1300х300х600</t>
  </si>
  <si>
    <t>1300х400х400</t>
  </si>
  <si>
    <t>1300х400х600</t>
  </si>
  <si>
    <t>1400х300х400</t>
  </si>
  <si>
    <t>1400х300х600</t>
  </si>
  <si>
    <t>1400х400х400</t>
  </si>
  <si>
    <t>1400х400х600</t>
  </si>
  <si>
    <t>1500х300х400</t>
  </si>
  <si>
    <t>1500х300х600</t>
  </si>
  <si>
    <t>1500х400х400</t>
  </si>
  <si>
    <t>1500х400х600</t>
  </si>
  <si>
    <t>600х300х400</t>
  </si>
  <si>
    <t>600х300х600</t>
  </si>
  <si>
    <t>600х400х400</t>
  </si>
  <si>
    <t>600х400х600</t>
  </si>
  <si>
    <t>700х300х400</t>
  </si>
  <si>
    <t>700х300х600</t>
  </si>
  <si>
    <t>700х400х400</t>
  </si>
  <si>
    <t>700х400х600</t>
  </si>
  <si>
    <t>800х300х400</t>
  </si>
  <si>
    <t>800х300х600</t>
  </si>
  <si>
    <t>800х400х400</t>
  </si>
  <si>
    <t>800х400х600</t>
  </si>
  <si>
    <t>900х300х400</t>
  </si>
  <si>
    <t>900х300х600</t>
  </si>
  <si>
    <t>900х400х400</t>
  </si>
  <si>
    <t>900х400х600</t>
  </si>
  <si>
    <t>Стол производственный 400х600х850 сплошная полка</t>
  </si>
  <si>
    <t>Стол производственный 400х700х850 сплошная полка</t>
  </si>
  <si>
    <t>Стол производственный 500х600х850 сплошная полка</t>
  </si>
  <si>
    <t>Стол производственный 500х700х850 сплошная полка</t>
  </si>
  <si>
    <t>Стол производственный 600х600х850 сплошная полка</t>
  </si>
  <si>
    <t>Стол производственный 600х700х850 сплошная полка</t>
  </si>
  <si>
    <t>Стол производственный 700х600х850 сплошная полка</t>
  </si>
  <si>
    <t>Стол производственный 700х700х850 сплошная полка</t>
  </si>
  <si>
    <t>Стол производственный 800х600х850 сплошная полка</t>
  </si>
  <si>
    <t>Стол производственный 800х700х850 сплошная полка</t>
  </si>
  <si>
    <t>Стол производственный 900х600х850 сплошная полка</t>
  </si>
  <si>
    <t>Стол производственный 900х700х850 сплошная полка</t>
  </si>
  <si>
    <t>Стол производственный 1000х600х850 сплошная полка</t>
  </si>
  <si>
    <t>Стол производственный 1000х700х850 сплошная полка</t>
  </si>
  <si>
    <t>Стол производственный 1100х600х850 сплошная полка</t>
  </si>
  <si>
    <t>Стол производственный 1100х700х850 сплошная полка</t>
  </si>
  <si>
    <t>Стол производственный 1200х600х850 сплошная полка</t>
  </si>
  <si>
    <t>Стол производственный 1200х700х850 сплошная полка</t>
  </si>
  <si>
    <t>Стол производственный 1300х600х850 сплошная полка</t>
  </si>
  <si>
    <t>Стол производственный 1300х700х850 сплошная полка</t>
  </si>
  <si>
    <t>Стол производственный 1400х600х850 сплошная полка</t>
  </si>
  <si>
    <t>Стол производственный 1400х700х850 сплошная полка</t>
  </si>
  <si>
    <t>Стол производственный 1500х600х850 сплошная полка</t>
  </si>
  <si>
    <t>Стол производственный 1500х700х850 сплошная полка</t>
  </si>
  <si>
    <t>Стол производственный 1600х600х850 сплошная полка</t>
  </si>
  <si>
    <t>Стол производственный 1600х700х850 сплошная полка</t>
  </si>
  <si>
    <t>Стол производственный 1700х600х850 сплошная полка</t>
  </si>
  <si>
    <t>Стол производственный 1700х700х850 сплошная полка</t>
  </si>
  <si>
    <t>Стол производственный 1800х600х850 сплошная полка</t>
  </si>
  <si>
    <t>Стол производственный 1800х700х850 сплошная полка</t>
  </si>
  <si>
    <t>Стол производственный 1900х600х850 сплошная полка</t>
  </si>
  <si>
    <t>Стол производственный 1900х700х850 сплошная полка</t>
  </si>
  <si>
    <t>Стол производственный 2000х600х850 сплошная полка</t>
  </si>
  <si>
    <t>Стол производственный 2000х700х850 сплошная полка</t>
  </si>
  <si>
    <t>400х600х850</t>
  </si>
  <si>
    <t>400х700х850</t>
  </si>
  <si>
    <t>500х600х850</t>
  </si>
  <si>
    <t>500х700х850</t>
  </si>
  <si>
    <t>Стол производственный 400х600х850 сплошная полка каркас уголок 40х40</t>
  </si>
  <si>
    <t>Стол производственный 400х700х850 сплошная полка каркас уголок 40х40</t>
  </si>
  <si>
    <t>Стол производственный 500х600х850 сплошная полка каркас уголок 40х40</t>
  </si>
  <si>
    <t>Стол производственный 500х700х850 сплошная полка каркас уголок 40х40</t>
  </si>
  <si>
    <t>Стол производственный 600х600х850 сплошная полка каркас уголок 40х40</t>
  </si>
  <si>
    <t>Стол производственный 600х700х850 сплошная полка каркас уголок 40х40</t>
  </si>
  <si>
    <t>Стол производственный 700х600х850 сплошная полка каркас уголок 40х40</t>
  </si>
  <si>
    <t>Стол производственный 700х700х850 сплошная полка каркас уголок 40х40</t>
  </si>
  <si>
    <t>Стол производственный 800х600х850 сплошная полка каркас уголок 40х40</t>
  </si>
  <si>
    <t>Стол производственный 800х700х850 сплошная полка каркас уголок 40х40</t>
  </si>
  <si>
    <t>Стол производственный 900х600х850 сплошная полка каркас уголок 40х40</t>
  </si>
  <si>
    <t>Стол производственный 900х700х850 сплошная полка каркас уголок 40х40</t>
  </si>
  <si>
    <t>Стол производственный 1000х600х850 сплошная полка каркас уголок 40х40</t>
  </si>
  <si>
    <t>Стол производственный 1000х700х850 сплошная полка каркас уголок 40х40</t>
  </si>
  <si>
    <t>Стол производственный 1100х600х850 сплошная полка каркас уголок 40х40</t>
  </si>
  <si>
    <t>Стол производственный 1100х700х850 сплошная полка каркас уголок 40х40</t>
  </si>
  <si>
    <t>Стол производственный 1200х600х850 сплошная полка каркас уголок 40х40</t>
  </si>
  <si>
    <t>Стол производственный 1200х700х850 сплошная полка каркас уголок 40х40</t>
  </si>
  <si>
    <t>Стол производственный 1300х600х850 сплошная полка каркас уголок 40х40</t>
  </si>
  <si>
    <t>Стол производственный 1300х700х850 сплошная полка каркас уголок 40х40</t>
  </si>
  <si>
    <t>Стол производственный 1400х600х850 сплошная полка каркас уголок 40х40</t>
  </si>
  <si>
    <t>Стол производственный 1400х700х850 сплошная полка каркас уголок 40х40</t>
  </si>
  <si>
    <t>Стол производственный 1500х600х850 сплошная полка каркас уголок 40х40</t>
  </si>
  <si>
    <t>Стол производственный 1500х700х850 сплошная полка каркас уголок 40х40</t>
  </si>
  <si>
    <t>Стол производственный 1600х600х850 сплошная полка каркас уголок 40х40</t>
  </si>
  <si>
    <t>Стол производственный 1600х700х850 сплошная полка каркас уголок 40х40</t>
  </si>
  <si>
    <t>Стол производственный 1700х600х850 сплошная полка каркас уголок 40х40</t>
  </si>
  <si>
    <t>Стол производственный 1700х700х850 сплошная полка каркас уголок 40х40</t>
  </si>
  <si>
    <t>Стол производственный 1800х600х850 сплошная полка каркас уголок 40х40</t>
  </si>
  <si>
    <t>Стол производственный 1800х700х850 сплошная полка каркас уголок 40х40</t>
  </si>
  <si>
    <t>Стол производственный 1900х600х850 сплошная полка каркас уголок 40х40</t>
  </si>
  <si>
    <t>Стол производственный 1900х700х850 сплошная полка каркас уголок 40х40</t>
  </si>
  <si>
    <t>Стол производственный 2000х600х850 сплошная полка каркас уголок 40х40</t>
  </si>
  <si>
    <t>Стол производственный 2000х700х850 сплошная полка каркас уголок 40х40</t>
  </si>
  <si>
    <t>СТПУЧ-4/6-С</t>
  </si>
  <si>
    <t>СТПУЧ-4/7-С</t>
  </si>
  <si>
    <t>СТПУЧ-5/6-С</t>
  </si>
  <si>
    <t>СТПУЧ-5/7-С</t>
  </si>
  <si>
    <t>СТПУЧ-6/6-С</t>
  </si>
  <si>
    <t>СТПУЧ-6/7-С</t>
  </si>
  <si>
    <t>СТПУЧ-7/6-С</t>
  </si>
  <si>
    <t>СТПУЧ-7/7-С</t>
  </si>
  <si>
    <t>СТПУЧ-8/6-С</t>
  </si>
  <si>
    <t>СТПУЧ-8/7-С</t>
  </si>
  <si>
    <t>СТПУЧ-9/6-С</t>
  </si>
  <si>
    <t>СТПУЧ-9/7-С</t>
  </si>
  <si>
    <t>СТПУЧ-10/6-С</t>
  </si>
  <si>
    <t>СТПУЧ-10/7-С</t>
  </si>
  <si>
    <t>СТПУЧ-11/6-С</t>
  </si>
  <si>
    <t>СТПУЧ-11/7-С</t>
  </si>
  <si>
    <t>СТПУЧ-12/6-С</t>
  </si>
  <si>
    <t>СТПУЧ-12/7-С</t>
  </si>
  <si>
    <t>СТПУЧ-13/6-С</t>
  </si>
  <si>
    <t>СТПУЧ-13/7-С</t>
  </si>
  <si>
    <t>СТПУЧ-14/6-С</t>
  </si>
  <si>
    <t>СТПУЧ-14/7-С</t>
  </si>
  <si>
    <t>СТПУЧ-15/6-С</t>
  </si>
  <si>
    <t>СТПУЧ-15/7-С</t>
  </si>
  <si>
    <t>СТПУЧ-16/6-С</t>
  </si>
  <si>
    <t>СТПУЧ-16/7-С</t>
  </si>
  <si>
    <t>СТПУЧ-17/6-С</t>
  </si>
  <si>
    <t>СТПУЧ-17/7-С</t>
  </si>
  <si>
    <t>СТПУЧ-18/6-С</t>
  </si>
  <si>
    <t>СТПУЧ-18/7-С</t>
  </si>
  <si>
    <t>СТПУЧ-19/6-С</t>
  </si>
  <si>
    <t>СТПУЧ-19/7-С</t>
  </si>
  <si>
    <t>СТПУЧ-20/6-С</t>
  </si>
  <si>
    <t>СТПУЧ-20/7-С</t>
  </si>
  <si>
    <t>1000х600х850</t>
  </si>
  <si>
    <t>1000х700х850</t>
  </si>
  <si>
    <t>1100х600х850</t>
  </si>
  <si>
    <t>1100х700х850</t>
  </si>
  <si>
    <t>1200х600х850</t>
  </si>
  <si>
    <t>1200х700х850</t>
  </si>
  <si>
    <t>1300х600х850</t>
  </si>
  <si>
    <t>1300х700х850</t>
  </si>
  <si>
    <t>1400х600х850</t>
  </si>
  <si>
    <t>1400х700х850</t>
  </si>
  <si>
    <t>1500х600х850</t>
  </si>
  <si>
    <t>1500х700х850</t>
  </si>
  <si>
    <t>1600х600х850</t>
  </si>
  <si>
    <t>1600х700х850</t>
  </si>
  <si>
    <t>1700х600х850</t>
  </si>
  <si>
    <t>1700х700х850</t>
  </si>
  <si>
    <t>1800х600х850</t>
  </si>
  <si>
    <t>1800х700х850</t>
  </si>
  <si>
    <t>1900х600х850</t>
  </si>
  <si>
    <t>1900х700х850</t>
  </si>
  <si>
    <t>2000х600х850</t>
  </si>
  <si>
    <t>2000х700х850</t>
  </si>
  <si>
    <t>Описание</t>
  </si>
  <si>
    <t>Каркас</t>
  </si>
  <si>
    <t>Стойки из уголков 40х40</t>
  </si>
  <si>
    <t>Стеллаж кухонный многоцелевой 1000х400х1800 сплошная полка, стойки из профиля 40х40</t>
  </si>
  <si>
    <t>Стеллаж кухонный многоцелевой 1000х500х1800 сплошная полка, стойки из профиля 40х40</t>
  </si>
  <si>
    <t>Стеллаж кухонный многоцелевой 1000х600х1800 сплошная полка, стойки из профиля 40х40</t>
  </si>
  <si>
    <t>Стеллаж кухонный многоцелевой 1100х400х1800 сплошная полка, стойки из профиля 40х40</t>
  </si>
  <si>
    <t>Стеллаж кухонный многоцелевой 1100х500х1800 сплошная полка, стойки из профиля 40х40</t>
  </si>
  <si>
    <t>Стеллаж кухонный многоцелевой 1100х600х1800 сплошная полка, стойки из профиля 40х40</t>
  </si>
  <si>
    <t>Стеллаж кухонный многоцелевой 1200х400х1800 сплошная полка, стойки из профиля 40х40</t>
  </si>
  <si>
    <t>Стеллаж кухонный многоцелевой 1200х500х1800 сплошная полка, стойки из профиля 40х40</t>
  </si>
  <si>
    <t>Стеллаж кухонный многоцелевой 1200х600х1800 сплошная полка, стойки из профиля 40х40</t>
  </si>
  <si>
    <t>Стеллаж кухонный многоцелевой 1300х400х1800 сплошная полка, стойки из профиля 40х40</t>
  </si>
  <si>
    <t>Стеллаж кухонный многоцелевой 1300х500х1800 сплошная полка, стойки из профиля 40х40</t>
  </si>
  <si>
    <t>Стеллаж кухонный многоцелевой 1300х600х1800 сплошная полка, стойки из профиля 40х40</t>
  </si>
  <si>
    <t>Стеллаж кухонный многоцелевой 1400х400х1800 сплошная полка, стойки из профиля 40х40</t>
  </si>
  <si>
    <t>Стеллаж кухонный многоцелевой 1400х500х1800 сплошная полка, стойки из профиля 40х40</t>
  </si>
  <si>
    <t>Стеллаж кухонный многоцелевой 1400х600х1800 сплошная полка, стойки из профиля 40х40</t>
  </si>
  <si>
    <t>Стеллаж кухонный многоцелевой 1500х400х1800 сплошная полка, стойки из профиля 40х40</t>
  </si>
  <si>
    <t>Стеллаж кухонный многоцелевой 1500х500х1800 сплошная полка, стойки из профиля 40х40</t>
  </si>
  <si>
    <t>Стеллаж кухонный многоцелевой 1500х600х1800 сплошная полка, стойки из профиля 40х40</t>
  </si>
  <si>
    <t>Стеллаж кухонный многоцелевой 1600х400х1800 сплошная полка, стойки из профиля 40х40</t>
  </si>
  <si>
    <t>Стеллаж кухонный многоцелевой 1600х500х1800 сплошная полка, стойки из профиля 40х40</t>
  </si>
  <si>
    <t>Стеллаж кухонный многоцелевой 1600х600х1800 сплошная полка, стойки из профиля 40х40</t>
  </si>
  <si>
    <t>Стеллаж кухонный многоцелевой 1700х400х1800 сплошная полка, стойки из профиля 40х40</t>
  </si>
  <si>
    <t>Стеллаж кухонный многоцелевой 1700х500х1800 сплошная полка, стойки из профиля 40х40</t>
  </si>
  <si>
    <t>Стеллаж кухонный многоцелевой 1700х600х1800 сплошная полка, стойки из профиля 40х40</t>
  </si>
  <si>
    <t>Стеллаж кухонный многоцелевой 1800х400х1800 сплошная полка, стойки из профиля 40х40</t>
  </si>
  <si>
    <t>Стеллаж кухонный многоцелевой 1800х500х1800 сплошная полка, стойки из профиля 40х40</t>
  </si>
  <si>
    <t>Стеллаж кухонный многоцелевой 1800х600х1800 сплошная полка, стойки из профиля 40х40</t>
  </si>
  <si>
    <t>Стеллаж кухонный многоцелевой 1900х400х1800 сплошная полка, стойки из профиля 40х40</t>
  </si>
  <si>
    <t>Стеллаж кухонный многоцелевой 1900х500х1800 сплошная полка, стойки из профиля 40х40</t>
  </si>
  <si>
    <t>Стеллаж кухонный многоцелевой 1900х600х1800 сплошная полка, стойки из профиля 40х40</t>
  </si>
  <si>
    <t>Стеллаж кухонный многоцелевой 2000х400х1800 сплошная полка, стойки из профиля 40х40</t>
  </si>
  <si>
    <t>Стеллаж кухонный многоцелевой 2000х500х1800 сплошная полка, стойки из профиля 40х40</t>
  </si>
  <si>
    <t>Стеллаж кухонный многоцелевой 2000х600х1800 сплошная полка, стойки из профиля 40х40</t>
  </si>
  <si>
    <t>Стеллаж кухонный многоцелевой 400х400х1800 сплошная полка, стойки из профиля 40х40</t>
  </si>
  <si>
    <t>Стеллаж кухонный многоцелевой 400х500х1800 сплошная полка, стойки из профиля 40х40</t>
  </si>
  <si>
    <t>Стеллаж кухонный многоцелевой 400х600х1800 сплошная полка, стойки из профиля 40х40</t>
  </si>
  <si>
    <t>Стеллаж кухонный многоцелевой 500х400х1800 сплошная полка, стойки из профиля 40х40</t>
  </si>
  <si>
    <t>Стеллаж кухонный многоцелевой 500х500х1800 сплошная полка, стойки из профиля 40х40</t>
  </si>
  <si>
    <t>Стеллаж кухонный многоцелевой 500х600х1800 сплошная полка, стойки из профиля 40х40</t>
  </si>
  <si>
    <t>Стеллаж кухонный многоцелевой 600х400х1800 сплошная полка, стойки из профиля 40х40</t>
  </si>
  <si>
    <t>Стеллаж кухонный многоцелевой 600х500х1800 сплошная полка, стойки из профиля 40х40</t>
  </si>
  <si>
    <t>Стеллаж кухонный многоцелевой 600х600х1800 сплошная полка, стойки из профиля 40х40</t>
  </si>
  <si>
    <t>Стеллаж кухонный многоцелевой 700х400х1800 сплошная полка, стойки из профиля 40х40</t>
  </si>
  <si>
    <t>Стеллаж кухонный многоцелевой 700х500х1800 сплошная полка, стойки из профиля 40х40</t>
  </si>
  <si>
    <t>Стеллаж кухонный многоцелевой 700х600х1800 сплошная полка, стойки из профиля 40х40</t>
  </si>
  <si>
    <t>Стеллаж кухонный многоцелевой 800х400х1800 сплошная полка, стойки из профиля 40х40</t>
  </si>
  <si>
    <t>Стеллаж кухонный многоцелевой 800х500х1800 сплошная полка, стойки из профиля 40х40</t>
  </si>
  <si>
    <t>Стеллаж кухонный многоцелевой 800х600х1800 сплошная полка, стойки из профиля 40х40</t>
  </si>
  <si>
    <t>Стеллаж кухонный многоцелевой 900х400х1800 сплошная полка, стойки из профиля 40х40</t>
  </si>
  <si>
    <t>Стеллаж кухонный многоцелевой 900х500х1800 сплошная полка, стойки из профиля 40х40</t>
  </si>
  <si>
    <t>Стеллаж кухонный многоцелевой 900х600х1800 сплошная полка, стойки из профиля 40х40</t>
  </si>
  <si>
    <t>Стеллаж кухонный многоцелевой 1000х400х1800 перфорированная полка, стойки из профиля 40х40</t>
  </si>
  <si>
    <t>Стеллаж кухонный многоцелевой 1000х500х1800 перфорированная полка, стойки из профиля 40х40</t>
  </si>
  <si>
    <t>Стеллаж кухонный многоцелевой 1000х600х1800 перфорированная полка, стойки из профиля 40х40</t>
  </si>
  <si>
    <t>Стеллаж кухонный многоцелевой 1100х400х1800 перфорированная полка, стойки из профиля 40х40</t>
  </si>
  <si>
    <t>Стеллаж кухонный многоцелевой 1100х500х1800 перфорированная полка, стойки из профиля 40х40</t>
  </si>
  <si>
    <t>Стеллаж кухонный многоцелевой 1100х600х1800 перфорированная полка, стойки из профиля 40х40</t>
  </si>
  <si>
    <t>Стеллаж кухонный многоцелевой 1200х400х1800 перфорированная полка, стойки из профиля 40х40</t>
  </si>
  <si>
    <t>Стеллаж кухонный многоцелевой 1200х500х1800 перфорированная полка, стойки из профиля 40х40</t>
  </si>
  <si>
    <t>Стеллаж кухонный многоцелевой 1200х600х1800 перфорированная полка, стойки из профиля 40х40</t>
  </si>
  <si>
    <t>Стеллаж кухонный многоцелевой 1300х400х1800 перфорированная полка, стойки из профиля 40х40</t>
  </si>
  <si>
    <t>Стеллаж кухонный многоцелевой 1300х500х1800 перфорированная полка, стойки из профиля 40х40</t>
  </si>
  <si>
    <t>Стеллаж кухонный многоцелевой 1300х600х1800 перфорированная полка, стойки из профиля 40х40</t>
  </si>
  <si>
    <t>Стеллаж кухонный многоцелевой 1400х400х1800 перфорированная полка, стойки из профиля 40х40</t>
  </si>
  <si>
    <t>Стеллаж кухонный многоцелевой 1400х500х1800 перфорированная полка, стойки из профиля 40х40</t>
  </si>
  <si>
    <t>Стеллаж кухонный многоцелевой 1400х600х1800 перфорированная полка, стойки из профиля 40х40</t>
  </si>
  <si>
    <t>Стеллаж кухонный многоцелевой 1500х400х1800 перфорированная полка, стойки из профиля 40х40</t>
  </si>
  <si>
    <t>Стеллаж кухонный многоцелевой 1500х500х1800 перфорированная полка, стойки из профиля 40х40</t>
  </si>
  <si>
    <t>Стеллаж кухонный многоцелевой 1500х600х1800 перфорированная полка, стойки из профиля 40х40</t>
  </si>
  <si>
    <t>Стеллаж кухонный многоцелевой 1600х400х1800 перфорированная полка, стойки из профиля 40х40</t>
  </si>
  <si>
    <t>Стеллаж кухонный многоцелевой 1600х500х1800 перфорированная полка, стойки из профиля 40х40</t>
  </si>
  <si>
    <t>Стеллаж кухонный многоцелевой 1600х600х1800 перфорированная полка, стойки из профиля 40х40</t>
  </si>
  <si>
    <t>Стеллаж кухонный многоцелевой 1700х400х1800 перфорированная полка, стойки из профиля 40х40</t>
  </si>
  <si>
    <t>Стеллаж кухонный многоцелевой 1700х500х1800 перфорированная полка, стойки из профиля 40х40</t>
  </si>
  <si>
    <t>Стеллаж кухонный многоцелевой 1700х600х1800 перфорированная полка, стойки из профиля 40х40</t>
  </si>
  <si>
    <t>Стеллаж кухонный многоцелевой 1800х400х1800 перфорированная полка, стойки из профиля 40х40</t>
  </si>
  <si>
    <t>Стеллаж кухонный многоцелевой 1800х500х1800 перфорированная полка, стойки из профиля 40х40</t>
  </si>
  <si>
    <t>Стеллаж кухонный многоцелевой 1800х600х1800 перфорированная полка, стойки из профиля 40х40</t>
  </si>
  <si>
    <t>Стеллаж кухонный многоцелевой 1900х400х1800 перфорированная полка, стойки из профиля 40х40</t>
  </si>
  <si>
    <t>Стеллаж кухонный многоцелевой 1900х500х1800 перфорированная полка, стойки из профиля 40х40</t>
  </si>
  <si>
    <t>Стеллаж кухонный многоцелевой 1900х600х1800 перфорированная полка, стойки из профиля 40х40</t>
  </si>
  <si>
    <t>Стеллаж кухонный многоцелевой 2000х400х1800 перфорированная полка, стойки из профиля 40х40</t>
  </si>
  <si>
    <t>Стеллаж кухонный многоцелевой 2000х500х1800 перфорированная полка, стойки из профиля 40х40</t>
  </si>
  <si>
    <t>Стеллаж кухонный многоцелевой 2000х600х1800 перфорированная полка, стойки из профиля 40х40</t>
  </si>
  <si>
    <t>Стеллаж кухонный многоцелевой 400х400х1800 перфорированная полка, стойки из профиля 40х40</t>
  </si>
  <si>
    <t>Стеллаж кухонный многоцелевой 400х500х1800 перфорированная полка, стойки из профиля 40х40</t>
  </si>
  <si>
    <t>Стеллаж кухонный многоцелевой 400х600х1800 перфорированная полка, стойки из профиля 40х40</t>
  </si>
  <si>
    <t>Стеллаж кухонный многоцелевой 500х400х1800 перфорированная полка, стойки из профиля 40х40</t>
  </si>
  <si>
    <t>Стеллаж кухонный многоцелевой 500х500х1800 перфорированная полка, стойки из профиля 40х40</t>
  </si>
  <si>
    <t>Стеллаж кухонный многоцелевой 500х600х1800 перфорированная полка, стойки из профиля 40х40</t>
  </si>
  <si>
    <t>Стеллаж кухонный многоцелевой 600х400х1800 перфорированная полка, стойки из профиля 40х40</t>
  </si>
  <si>
    <t>Стеллаж кухонный многоцелевой 600х500х1800 перфорированная полка, стойки из профиля 40х40</t>
  </si>
  <si>
    <t>Стеллаж кухонный многоцелевой 600х600х1800 перфорированная полка, стойки из профиля 40х40</t>
  </si>
  <si>
    <t>Стеллаж кухонный многоцелевой 700х400х1800 перфорированная полка, стойки из профиля 40х40</t>
  </si>
  <si>
    <t>Стеллаж кухонный многоцелевой 700х500х1800 перфорированная полка, стойки из профиля 40х40</t>
  </si>
  <si>
    <t>Стеллаж кухонный многоцелевой 700х600х1800 перфорированная полка, стойки из профиля 40х40</t>
  </si>
  <si>
    <t>Стеллаж кухонный многоцелевой 800х400х1800 перфорированная полка, стойки из профиля 40х40</t>
  </si>
  <si>
    <t>Стеллаж кухонный многоцелевой 800х500х1800 перфорированная полка, стойки из профиля 40х40</t>
  </si>
  <si>
    <t>Стеллаж кухонный многоцелевой 800х600х1800 перфорированная полка, стойки из профиля 40х40</t>
  </si>
  <si>
    <t>Стеллаж кухонный многоцелевой 900х400х1800 перфорированная полка, стойки из профиля 40х40</t>
  </si>
  <si>
    <t>Стеллаж кухонный многоцелевой 900х500х1800 перфорированная полка, стойки из профиля 40х40</t>
  </si>
  <si>
    <t>Стеллаж кухонный многоцелевой 900х600х1800 перфорированная полка, стойки из профиля 40х40</t>
  </si>
  <si>
    <t>Стеллаж кухонный многоцелевой 1000х400х1800 сплошная полка, стойки из профиля 40х20</t>
  </si>
  <si>
    <t>Стеллаж кухонный многоцелевой 1000х500х1800 сплошная полка, стойки из профиля 40х20</t>
  </si>
  <si>
    <t>Стеллаж кухонный многоцелевой 1000х600х1800 сплошная полка, стойки из профиля 40х20</t>
  </si>
  <si>
    <t>Стеллаж кухонный многоцелевой 1100х400х1800 сплошная полка, стойки из профиля 40х20</t>
  </si>
  <si>
    <t>Стеллаж кухонный многоцелевой 1100х500х1800 сплошная полка, стойки из профиля 40х20</t>
  </si>
  <si>
    <t>Стеллаж кухонный многоцелевой 1100х600х1800 сплошная полка, стойки из профиля 40х20</t>
  </si>
  <si>
    <t>Стеллаж кухонный многоцелевой 1200х400х1800 сплошная полка, стойки из профиля 40х20</t>
  </si>
  <si>
    <t>Стеллаж кухонный многоцелевой 1200х500х1800 сплошная полка, стойки из профиля 40х20</t>
  </si>
  <si>
    <t>Стеллаж кухонный многоцелевой 1200х600х1800 сплошная полка, стойки из профиля 40х20</t>
  </si>
  <si>
    <t>Стеллаж кухонный многоцелевой 1300х400х1800 сплошная полка, стойки из профиля 40х20</t>
  </si>
  <si>
    <t>Стеллаж кухонный многоцелевой 1300х500х1800 сплошная полка, стойки из профиля 40х20</t>
  </si>
  <si>
    <t>Стеллаж кухонный многоцелевой 1300х600х1800 сплошная полка, стойки из профиля 40х20</t>
  </si>
  <si>
    <t>Стеллаж кухонный многоцелевой 1400х400х1800 сплошная полка, стойки из профиля 40х20</t>
  </si>
  <si>
    <t>Стеллаж кухонный многоцелевой 1400х500х1800 сплошная полка, стойки из профиля 40х20</t>
  </si>
  <si>
    <t>Стеллаж кухонный многоцелевой 1400х600х1800 сплошная полка, стойки из профиля 40х20</t>
  </si>
  <si>
    <t>Стеллаж кухонный многоцелевой 1500х400х1800 сплошная полка, стойки из профиля 40х20</t>
  </si>
  <si>
    <t>Стеллаж кухонный многоцелевой 1500х500х1800 сплошная полка, стойки из профиля 40х20</t>
  </si>
  <si>
    <t>Стеллаж кухонный многоцелевой 1500х600х1800 сплошная полка, стойки из профиля 40х20</t>
  </si>
  <si>
    <t>Стеллаж кухонный многоцелевой 1600х400х1800 сплошная полка, стойки из профиля 40х20</t>
  </si>
  <si>
    <t>Стеллаж кухонный многоцелевой 1600х500х1800 сплошная полка, стойки из профиля 40х20</t>
  </si>
  <si>
    <t>Стеллаж кухонный многоцелевой 1600х600х1800 сплошная полка, стойки из профиля 40х20</t>
  </si>
  <si>
    <t>Стеллаж кухонный многоцелевой 1700х400х1800 сплошная полка, стойки из профиля 40х20</t>
  </si>
  <si>
    <t>Стеллаж кухонный многоцелевой 1700х500х1800 сплошная полка, стойки из профиля 40х20</t>
  </si>
  <si>
    <t>Стеллаж кухонный многоцелевой 1700х600х1800 сплошная полка, стойки из профиля 40х20</t>
  </si>
  <si>
    <t>Стеллаж кухонный многоцелевой 1800х400х1800 сплошная полка, стойки из профиля 40х20</t>
  </si>
  <si>
    <t>Стеллаж кухонный многоцелевой 1800х500х1800 сплошная полка, стойки из профиля 40х20</t>
  </si>
  <si>
    <t>Стеллаж кухонный многоцелевой 1800х600х1800 сплошная полка, стойки из профиля 40х20</t>
  </si>
  <si>
    <t>Стеллаж кухонный многоцелевой 1900х400х1800 сплошная полка, стойки из профиля 40х20</t>
  </si>
  <si>
    <t>Стеллаж кухонный многоцелевой 1900х500х1800 сплошная полка, стойки из профиля 40х20</t>
  </si>
  <si>
    <t>Стеллаж кухонный многоцелевой 1900х600х1800 сплошная полка, стойки из профиля 40х20</t>
  </si>
  <si>
    <t>Стеллаж кухонный многоцелевой 2000х400х1800 сплошная полка, стойки из профиля 40х20</t>
  </si>
  <si>
    <t>Стеллаж кухонный многоцелевой 2000х500х1800 сплошная полка, стойки из профиля 40х20</t>
  </si>
  <si>
    <t>Стеллаж кухонный многоцелевой 2000х600х1800 сплошная полка, стойки из профиля 40х20</t>
  </si>
  <si>
    <t>Стеллаж кухонный многоцелевой 400х400х1800 сплошная полка, стойки из профиля 40х20</t>
  </si>
  <si>
    <t>Стеллаж кухонный многоцелевой 400х500х1800 сплошная полка, стойки из профиля 40х20</t>
  </si>
  <si>
    <t>Стеллаж кухонный многоцелевой 400х600х1800 сплошная полка, стойки из профиля 40х20</t>
  </si>
  <si>
    <t>Стеллаж кухонный многоцелевой 500х400х1800 сплошная полка, стойки из профиля 40х20</t>
  </si>
  <si>
    <t>Стеллаж кухонный многоцелевой 500х500х1800 сплошная полка, стойки из профиля 40х20</t>
  </si>
  <si>
    <t>Стеллаж кухонный многоцелевой 500х600х1800 сплошная полка, стойки из профиля 40х20</t>
  </si>
  <si>
    <t>Стеллаж кухонный многоцелевой 600х400х1800 сплошная полка, стойки из профиля 40х20</t>
  </si>
  <si>
    <t>Стеллаж кухонный многоцелевой 600х500х1800 сплошная полка, стойки из профиля 40х20</t>
  </si>
  <si>
    <t>Стеллаж кухонный многоцелевой 600х600х1800 сплошная полка, стойки из профиля 40х20</t>
  </si>
  <si>
    <t>Стеллаж кухонный многоцелевой 700х400х1800 сплошная полка, стойки из профиля 40х20</t>
  </si>
  <si>
    <t>Стеллаж кухонный многоцелевой 700х500х1800 сплошная полка, стойки из профиля 40х20</t>
  </si>
  <si>
    <t>Стеллаж кухонный многоцелевой 700х600х1800 сплошная полка, стойки из профиля 40х20</t>
  </si>
  <si>
    <t>Стеллаж кухонный многоцелевой 800х400х1800 сплошная полка, стойки из профиля 40х20</t>
  </si>
  <si>
    <t>Стеллаж кухонный многоцелевой 800х500х1800 сплошная полка, стойки из профиля 40х20</t>
  </si>
  <si>
    <t>Стеллаж кухонный многоцелевой 800х600х1800 сплошная полка, стойки из профиля 40х20</t>
  </si>
  <si>
    <t>Стеллаж кухонный многоцелевой 900х400х1800 сплошная полка, стойки из профиля 40х20</t>
  </si>
  <si>
    <t>Стеллаж кухонный многоцелевой 900х500х1800 сплошная полка, стойки из профиля 40х20</t>
  </si>
  <si>
    <t>Стеллаж кухонный многоцелевой 900х600х1800 сплошная полка, стойки из профиля 40х20</t>
  </si>
  <si>
    <t>Стеллаж кухонный многоцелевой 1000х400х1800 перфорированная полка, стойки из профиля 40х20</t>
  </si>
  <si>
    <t>Стеллаж кухонный многоцелевой 1000х500х1800 перфорированная полка, стойки из профиля 40х20</t>
  </si>
  <si>
    <t>Стеллаж кухонный многоцелевой 1000х600х1800 перфорированная полка, стойки из профиля 40х20</t>
  </si>
  <si>
    <t>Стеллаж кухонный многоцелевой 1100х400х1800 перфорированная полка, стойки из профиля 40х20</t>
  </si>
  <si>
    <t>Стеллаж кухонный многоцелевой 1100х500х1800 перфорированная полка, стойки из профиля 40х20</t>
  </si>
  <si>
    <t>Стеллаж кухонный многоцелевой 1100х600х1800 перфорированная полка, стойки из профиля 40х20</t>
  </si>
  <si>
    <t>Стеллаж кухонный многоцелевой 1200х400х1800 перфорированная полка, стойки из профиля 40х20</t>
  </si>
  <si>
    <t>Стеллаж кухонный многоцелевой 1200х500х1800 перфорированная полка, стойки из профиля 40х20</t>
  </si>
  <si>
    <t>Стеллаж кухонный многоцелевой 1200х600х1800 перфорированная полка, стойки из профиля 40х20</t>
  </si>
  <si>
    <t>Стеллаж кухонный многоцелевой 1300х400х1800 перфорированная полка, стойки из профиля 40х20</t>
  </si>
  <si>
    <t>Стеллаж кухонный многоцелевой 1300х500х1800 перфорированная полка, стойки из профиля 40х20</t>
  </si>
  <si>
    <t>Стеллаж кухонный многоцелевой 1300х600х1800 перфорированная полка, стойки из профиля 40х20</t>
  </si>
  <si>
    <t>Стеллаж кухонный многоцелевой 1400х400х1800 перфорированная полка, стойки из профиля 40х20</t>
  </si>
  <si>
    <t>Стеллаж кухонный многоцелевой 1400х500х1800 перфорированная полка, стойки из профиля 40х20</t>
  </si>
  <si>
    <t>Стеллаж кухонный многоцелевой 1400х600х1800 перфорированная полка, стойки из профиля 40х20</t>
  </si>
  <si>
    <t>Стеллаж кухонный многоцелевой 1500х400х1800 перфорированная полка, стойки из профиля 40х20</t>
  </si>
  <si>
    <t>Стеллаж кухонный многоцелевой 1500х500х1800 перфорированная полка, стойки из профиля 40х20</t>
  </si>
  <si>
    <t>Стеллаж кухонный многоцелевой 1500х600х1800 перфорированная полка, стойки из профиля 40х20</t>
  </si>
  <si>
    <t>Стеллаж кухонный многоцелевой 1600х400х1800 перфорированная полка, стойки из профиля 40х20</t>
  </si>
  <si>
    <t>Стеллаж кухонный многоцелевой 1600х500х1800 перфорированная полка, стойки из профиля 40х20</t>
  </si>
  <si>
    <t>Стеллаж кухонный многоцелевой 1600х600х1800 перфорированная полка, стойки из профиля 40х20</t>
  </si>
  <si>
    <t>Стеллаж кухонный многоцелевой 1700х400х1800 перфорированная полка, стойки из профиля 40х20</t>
  </si>
  <si>
    <t>Стеллаж кухонный многоцелевой 1700х500х1800 перфорированная полка, стойки из профиля 40х20</t>
  </si>
  <si>
    <t>Стеллаж кухонный многоцелевой 1700х600х1800 перфорированная полка, стойки из профиля 40х20</t>
  </si>
  <si>
    <t>Стеллаж кухонный многоцелевой 1800х400х1800 перфорированная полка, стойки из профиля 40х20</t>
  </si>
  <si>
    <t>Стеллаж кухонный многоцелевой 1800х500х1800 перфорированная полка, стойки из профиля 40х20</t>
  </si>
  <si>
    <t>Стеллаж кухонный многоцелевой 1800х600х1800 перфорированная полка, стойки из профиля 40х20</t>
  </si>
  <si>
    <t>Стеллаж кухонный многоцелевой 1900х400х1800 перфорированная полка, стойки из профиля 40х20</t>
  </si>
  <si>
    <t>Стеллаж кухонный многоцелевой 1900х500х1800 перфорированная полка, стойки из профиля 40х20</t>
  </si>
  <si>
    <t>Стеллаж кухонный многоцелевой 1900х600х1800 перфорированная полка, стойки из профиля 40х20</t>
  </si>
  <si>
    <t>Стеллаж кухонный многоцелевой 2000х400х1800 перфорированная полка, стойки из профиля 40х20</t>
  </si>
  <si>
    <t>Стеллаж кухонный многоцелевой 2000х500х1800 перфорированная полка, стойки из профиля 40х20</t>
  </si>
  <si>
    <t>Стеллаж кухонный многоцелевой 2000х600х1800 перфорированная полка, стойки из профиля 40х20</t>
  </si>
  <si>
    <t>Стеллаж кухонный многоцелевой 400х400х1800 перфорированная полка, стойки из профиля 40х20</t>
  </si>
  <si>
    <t>Стеллаж кухонный многоцелевой 400х500х1800 перфорированная полка, стойки из профиля 40х20</t>
  </si>
  <si>
    <t>Стеллаж кухонный многоцелевой 400х600х1800 перфорированная полка, стойки из профиля 40х20</t>
  </si>
  <si>
    <t>Стеллаж кухонный многоцелевой 500х400х1800 перфорированная полка, стойки из профиля 40х20</t>
  </si>
  <si>
    <t>Стеллаж кухонный многоцелевой 500х500х1800 перфорированная полка, стойки из профиля 40х20</t>
  </si>
  <si>
    <t>Стеллаж кухонный многоцелевой 500х600х1800 перфорированная полка, стойки из профиля 40х20</t>
  </si>
  <si>
    <t>Стеллаж кухонный многоцелевой 600х400х1800 перфорированная полка, стойки из профиля 40х20</t>
  </si>
  <si>
    <t>Стеллаж кухонный многоцелевой 600х500х1800 перфорированная полка, стойки из профиля 40х20</t>
  </si>
  <si>
    <t>Стеллаж кухонный многоцелевой 600х600х1800 перфорированная полка, стойки из профиля 40х20</t>
  </si>
  <si>
    <t>Стеллаж кухонный многоцелевой 700х400х1800 перфорированная полка, стойки из профиля 40х20</t>
  </si>
  <si>
    <t>Стеллаж кухонный многоцелевой 700х500х1800 перфорированная полка, стойки из профиля 40х20</t>
  </si>
  <si>
    <t>Стеллаж кухонный многоцелевой 700х600х1800 перфорированная полка, стойки из профиля 40х20</t>
  </si>
  <si>
    <t>Стеллаж кухонный многоцелевой 800х400х1800 перфорированная полка, стойки из профиля 40х20</t>
  </si>
  <si>
    <t>Стеллаж кухонный многоцелевой 800х500х1800 перфорированная полка, стойки из профиля 40х20</t>
  </si>
  <si>
    <t>Стеллаж кухонный многоцелевой 800х600х1800 перфорированная полка, стойки из профиля 40х20</t>
  </si>
  <si>
    <t>Стеллаж кухонный многоцелевой 900х400х1800 перфорированная полка, стойки из профиля 40х20</t>
  </si>
  <si>
    <t>Стеллаж кухонный многоцелевой 900х500х1800 перфорированная полка, стойки из профиля 40х20</t>
  </si>
  <si>
    <t>Стеллаж кухонный многоцелевой 900х600х1800 перфорированная полка, стойки из профиля 40х20</t>
  </si>
  <si>
    <t>400х400х1800</t>
  </si>
  <si>
    <t>400х500х1800</t>
  </si>
  <si>
    <t>400х600х1800</t>
  </si>
  <si>
    <t>500х400х1800</t>
  </si>
  <si>
    <t>500х500х1800</t>
  </si>
  <si>
    <t>500х600х1800</t>
  </si>
  <si>
    <t>Стойки из профильной трубы 40х20</t>
  </si>
  <si>
    <t>Стойки из профильной трубы 40х40</t>
  </si>
  <si>
    <t>Стол производственный  400х600х850 обвязка с 4-х сторон</t>
  </si>
  <si>
    <t>Стол производственный  400х700х850 обвязка с 4-х сторон</t>
  </si>
  <si>
    <t>Стол производственный  500х600х850 обвязка с 4-х сторон</t>
  </si>
  <si>
    <t>Стол производственный  500х700х850 обвязка с 4-х сторон</t>
  </si>
  <si>
    <t>Стол производственный  600х600х850 обвязка с 4-х сторон</t>
  </si>
  <si>
    <t>Стол производственный  600х700х850 обвязка с 4-х сторон</t>
  </si>
  <si>
    <t>Стол производственный  700х600х850 обвязка с 4-х сторон</t>
  </si>
  <si>
    <t>Стол производственный  700х700х850 обвязка с 4-х сторон</t>
  </si>
  <si>
    <t>Стол производственный  800х600х850 обвязка с 4-х сторон</t>
  </si>
  <si>
    <t>Стол производственный  800х700х850 обвязка с 4-х сторон</t>
  </si>
  <si>
    <t>Стол производственный  900х600х850 обвязка с 4-х сторон</t>
  </si>
  <si>
    <t>Стол производственный  900х700х850 обвязка с 4-х сторон</t>
  </si>
  <si>
    <t>Стол производственный  1000х600х850 обвязка с 4-х сторон</t>
  </si>
  <si>
    <t>Стол производственный  1000х700х850 обвязка с 4-х сторон</t>
  </si>
  <si>
    <t>Стол производственный  1100х600х850 обвязка с 4-х сторон</t>
  </si>
  <si>
    <t>Стол производственный  1100х700х850 обвязка с 4-х сторон</t>
  </si>
  <si>
    <t>Стол производственный  1200х600х850 обвязка с 4-х сторон</t>
  </si>
  <si>
    <t>Стол производственный  1200х700х850 обвязка с 4-х сторон</t>
  </si>
  <si>
    <t>Стол производственный  1300х600х850 обвязка с 4-х сторон</t>
  </si>
  <si>
    <t>Стол производственный  1300х700х850 обвязка с 4-х сторон</t>
  </si>
  <si>
    <t>Стол производственный  1400х600х850 обвязка с 4-х сторон</t>
  </si>
  <si>
    <t>Стол производственный  1400х700х850 обвязка с 4-х сторон</t>
  </si>
  <si>
    <t>Стол производственный  1500х600х850 обвязка с 4-х сторон</t>
  </si>
  <si>
    <t>Стол производственный  1500х700х850 обвязка с 4-х сторон</t>
  </si>
  <si>
    <t>Стол производственный  1600х600х850 обвязка с 4-х сторон</t>
  </si>
  <si>
    <t>Стол производственный  1600х700х850 обвязка с 4-х сторон</t>
  </si>
  <si>
    <t>Стол производственный  1700х600х850 обвязка с 4-х сторон</t>
  </si>
  <si>
    <t>Стол производственный  1700х700х850 обвязка с 4-х сторон</t>
  </si>
  <si>
    <t>Стол производственный  1800х600х850 обвязка с 4-х сторон</t>
  </si>
  <si>
    <t>Стол производственный  1800х700х850 обвязка с 4-х сторон</t>
  </si>
  <si>
    <t>Стол производственный  1900х600х850 обвязка с 4-х сторон</t>
  </si>
  <si>
    <t>Стол производственный  1900х700х850 обвязка с 4-х сторон</t>
  </si>
  <si>
    <t>Стол производственный  2000х600х850 обвязка с 4-х сторон</t>
  </si>
  <si>
    <t>Стол производственный  2000х700х850 обвязка с 4-х сторон</t>
  </si>
  <si>
    <t>Стол производственный  400х600х850 обвязка с 4-х сторон каркас уголок 40х40</t>
  </si>
  <si>
    <t>Стол производственный  400х700х850 обвязка с 4-х сторон каркас уголок 40х40</t>
  </si>
  <si>
    <t>Стол производственный  500х600х850 обвязка с 4-х сторон каркас уголок 40х40</t>
  </si>
  <si>
    <t>Стол производственный  500х700х850 обвязка с 4-х сторон каркас уголок 40х40</t>
  </si>
  <si>
    <t>Стол производственный  600х600х850 обвязка с 4-х сторон каркас уголок 40х40</t>
  </si>
  <si>
    <t>Стол производственный  600х700х850 обвязка с 4-х сторон каркас уголок 40х40</t>
  </si>
  <si>
    <t>Стол производственный  700х600х850 обвязка с 4-х сторон каркас уголок 40х40</t>
  </si>
  <si>
    <t>Стол производственный  700х700х850 обвязка с 4-х сторон каркас уголок 40х40</t>
  </si>
  <si>
    <t>Стол производственный  800х600х850 обвязка с 4-х сторон каркас уголок 40х40</t>
  </si>
  <si>
    <t>Стол производственный  800х700х850 обвязка с 4-х сторон каркас уголок 40х40</t>
  </si>
  <si>
    <t>Стол производственный  900х600х850 обвязка с 4-х сторон каркас уголок 40х40</t>
  </si>
  <si>
    <t>Стол производственный  900х700х850 обвязка с 4-х сторон каркас уголок 40х40</t>
  </si>
  <si>
    <t>Стол производственный  1000х600х850 обвязка с 4-х сторон каркас уголок 40х40</t>
  </si>
  <si>
    <t>Стол производственный  1000х700х850 обвязка с 4-х сторон каркас уголок 40х40</t>
  </si>
  <si>
    <t>Стол производственный  1100х600х850 обвязка с 4-х сторон каркас уголок 40х40</t>
  </si>
  <si>
    <t>Стол производственный  1100х700х850 обвязка с 4-х сторон каркас уголок 40х40</t>
  </si>
  <si>
    <t>Стол производственный  1200х600х850 обвязка с 4-х сторон каркас уголок 40х40</t>
  </si>
  <si>
    <t>Стол производственный  1200х700х850 обвязка с 4-х сторон каркас уголок 40х40</t>
  </si>
  <si>
    <t>Стол производственный  1300х600х850 обвязка с 4-х сторон каркас уголок 40х40</t>
  </si>
  <si>
    <t>Стол производственный  1300х700х850 обвязка с 4-х сторон каркас уголок 40х40</t>
  </si>
  <si>
    <t>Стол производственный  1400х600х850 обвязка с 4-х сторон каркас уголок 40х40</t>
  </si>
  <si>
    <t>Стол производственный  1400х700х850 обвязка с 4-х сторон каркас уголок 40х40</t>
  </si>
  <si>
    <t>Стол производственный  1500х600х850 обвязка с 4-х сторон каркас уголок 40х40</t>
  </si>
  <si>
    <t>Стол производственный  1500х700х850 обвязка с 4-х сторон каркас уголок 40х40</t>
  </si>
  <si>
    <t>Стол производственный  1600х600х850 обвязка с 4-х сторон каркас уголок 40х40</t>
  </si>
  <si>
    <t>Стол производственный  1600х700х850 обвязка с 4-х сторон каркас уголок 40х40</t>
  </si>
  <si>
    <t>Стол производственный  1700х600х850 обвязка с 4-х сторон каркас уголок 40х40</t>
  </si>
  <si>
    <t>Стол производственный  1700х700х850 обвязка с 4-х сторон каркас уголок 40х40</t>
  </si>
  <si>
    <t>Стол производственный  1800х600х850 обвязка с 4-х сторон каркас уголок 40х40</t>
  </si>
  <si>
    <t>Стол производственный  1800х700х850 обвязка с 4-х сторон каркас уголок 40х40</t>
  </si>
  <si>
    <t>Стол производственный  1900х600х850 обвязка с 4-х сторон каркас уголок 40х40</t>
  </si>
  <si>
    <t>Стол производственный  1900х700х850 обвязка с 4-х сторон каркас уголок 40х40</t>
  </si>
  <si>
    <t>Стол производственный  2000х600х850 обвязка с 4-х сторон каркас уголок 40х40</t>
  </si>
  <si>
    <t>Стол производственный  2000х700х850 обвязка с 4-х сторон каркас уголок 40х40</t>
  </si>
  <si>
    <t>СТППЧ-4/6-ОБ</t>
  </si>
  <si>
    <t>СТППЧ-4/7-ОБ</t>
  </si>
  <si>
    <t>СТППЧ-5/6-ОБ</t>
  </si>
  <si>
    <t>СТППЧ-5/7-ОБ</t>
  </si>
  <si>
    <t>СТППЧ-6/6-ОБ</t>
  </si>
  <si>
    <t>СТППЧ-6/7-ОБ</t>
  </si>
  <si>
    <t>СТППЧ-7/6-ОБ</t>
  </si>
  <si>
    <t>СТППЧ-7/7-ОБ</t>
  </si>
  <si>
    <t>СТППЧ-8/6-ОБ</t>
  </si>
  <si>
    <t>СТППЧ-8/7-ОБ</t>
  </si>
  <si>
    <t>СТППЧ-9/6-ОБ</t>
  </si>
  <si>
    <t>СТППЧ-9/7-ОБ</t>
  </si>
  <si>
    <t>СТППЧ-10/6-ОБ</t>
  </si>
  <si>
    <t>СТППЧ-10/7-ОБ</t>
  </si>
  <si>
    <t>СТППЧ-11/6-ОБ</t>
  </si>
  <si>
    <t>СТППЧ-11/7-ОБ</t>
  </si>
  <si>
    <t>СТППЧ-12/6-ОБ</t>
  </si>
  <si>
    <t>СТППЧ-12/7-ОБ</t>
  </si>
  <si>
    <t>СТППЧ-13/6-ОБ</t>
  </si>
  <si>
    <t>СТППЧ-13/7-ОБ</t>
  </si>
  <si>
    <t>СТППЧ-14/6-ОБ</t>
  </si>
  <si>
    <t>СТППЧ-14/7-ОБ</t>
  </si>
  <si>
    <t>СТППЧ-15/6-ОБ</t>
  </si>
  <si>
    <t>СТППЧ-15/7-ОБ</t>
  </si>
  <si>
    <t>СТППЧ-16/6-ОБ</t>
  </si>
  <si>
    <t>СТППЧ-16/7-ОБ</t>
  </si>
  <si>
    <t>СТППЧ-17/6-ОБ</t>
  </si>
  <si>
    <t>СТППЧ-17/7-ОБ</t>
  </si>
  <si>
    <t>СТППЧ-18/6-ОБ</t>
  </si>
  <si>
    <t>СТППЧ-18/7-ОБ</t>
  </si>
  <si>
    <t>СТППЧ-19/6-ОБ</t>
  </si>
  <si>
    <t>СТППЧ-19/7-ОБ</t>
  </si>
  <si>
    <t>СТППЧ-20/6-ОБ</t>
  </si>
  <si>
    <t>СТППЧ-20/7-ОБ</t>
  </si>
  <si>
    <t>СТПУЧ-4/6-ОБ</t>
  </si>
  <si>
    <t>СТПУЧ-4/7-ОБ</t>
  </si>
  <si>
    <t>СТПУЧ-5/6-ОБ</t>
  </si>
  <si>
    <t>СТПУЧ-5/7-ОБ</t>
  </si>
  <si>
    <t>СТПУЧ-6/6-ОБ</t>
  </si>
  <si>
    <t>СТПУЧ-6/7-ОБ</t>
  </si>
  <si>
    <t>СТПУЧ-7/6-ОБ</t>
  </si>
  <si>
    <t>СТПУЧ-7/7-ОБ</t>
  </si>
  <si>
    <t>СТПУЧ-8/6-ОБ</t>
  </si>
  <si>
    <t>СТПУЧ-8/7-ОБ</t>
  </si>
  <si>
    <t>СТПУЧ-9/6-ОБ</t>
  </si>
  <si>
    <t>СТПУЧ-9/7-ОБ</t>
  </si>
  <si>
    <t>СТПУЧ-10/6-ОБ</t>
  </si>
  <si>
    <t>СТПУЧ-10/7-ОБ</t>
  </si>
  <si>
    <t>СТПУЧ-11/6-ОБ</t>
  </si>
  <si>
    <t>СТПУЧ-11/7-ОБ</t>
  </si>
  <si>
    <t>СТПУЧ-12/6-ОБ</t>
  </si>
  <si>
    <t>СТПУЧ-12/7-ОБ</t>
  </si>
  <si>
    <t>СТПУЧ-13/6-ОБ</t>
  </si>
  <si>
    <t>СТПУЧ-13/7-ОБ</t>
  </si>
  <si>
    <t>СТПУЧ-14/6-ОБ</t>
  </si>
  <si>
    <t>СТПУЧ-14/7-ОБ</t>
  </si>
  <si>
    <t>СТПУЧ-15/6-ОБ</t>
  </si>
  <si>
    <t>СТПУЧ-15/7-ОБ</t>
  </si>
  <si>
    <t>СТПУЧ-16/6-ОБ</t>
  </si>
  <si>
    <t>СТПУЧ-16/7-ОБ</t>
  </si>
  <si>
    <t>СТПУЧ-17/6-ОБ</t>
  </si>
  <si>
    <t>СТПУЧ-17/7-ОБ</t>
  </si>
  <si>
    <t>СТПУЧ-18/6-ОБ</t>
  </si>
  <si>
    <t>СТПУЧ-18/7-ОБ</t>
  </si>
  <si>
    <t>СТПУЧ-19/6-ОБ</t>
  </si>
  <si>
    <t>СТПУЧ-19/7-ОБ</t>
  </si>
  <si>
    <t>СТПУЧ-20/6-ОБ</t>
  </si>
  <si>
    <t>СТПУЧ-20/7-ОБ</t>
  </si>
  <si>
    <t>СКСПЧ-10/4/0,4/0,2/18-4П</t>
  </si>
  <si>
    <t>СКСПЧ-10/4/0,4/0,2/18-4С</t>
  </si>
  <si>
    <t>СКСПЧ-10/5/0,4/0,2/18-4П</t>
  </si>
  <si>
    <t>СКСПЧ-10/5/0,4/0,2/18-4С</t>
  </si>
  <si>
    <t>СКСПЧ-10/6/0,4/0,2/18-4П</t>
  </si>
  <si>
    <t>СКСПЧ-10/6/0,4/0,2/18-4С</t>
  </si>
  <si>
    <t>СКСПЧ-11/4/0,4/0,2/18-4П</t>
  </si>
  <si>
    <t>СКСПЧ-11/4/0,4/0,2/18-4С</t>
  </si>
  <si>
    <t>СКСПЧ-11/5/0,4/0,2/18-4П</t>
  </si>
  <si>
    <t>СКСПЧ-11/5/0,4/0,2/18-4С</t>
  </si>
  <si>
    <t>СКСПЧ-11/6/0,4/0,2/18-4П</t>
  </si>
  <si>
    <t>СКСПЧ-11/6/0,4/0,2/18-4С</t>
  </si>
  <si>
    <t>СКСПЧ-12/4/0,4/0,2/18-4П</t>
  </si>
  <si>
    <t>СКСПЧ-12/4/0,4/0,2/18-4С</t>
  </si>
  <si>
    <t>СКСПЧ-12/5/0,4/0,2/18-4П</t>
  </si>
  <si>
    <t>СКСПЧ-12/5/0,4/0,2/18-4С</t>
  </si>
  <si>
    <t>СКСПЧ-12/6/0,4/0,2/18-4П</t>
  </si>
  <si>
    <t>СКСПЧ-12/6/0,4/0,2/18-4С</t>
  </si>
  <si>
    <t>СКСПЧ-13/4/0,4/0,2/18-4П</t>
  </si>
  <si>
    <t>СКСПЧ-13/4/0,4/0,2/18-4С</t>
  </si>
  <si>
    <t>СКСПЧ-13/5/0,4/0,2/18-4П</t>
  </si>
  <si>
    <t>СКСПЧ-13/5/0,4/0,2/18-4С</t>
  </si>
  <si>
    <t>СКСПЧ-13/6/0,4/0,2/18-4П</t>
  </si>
  <si>
    <t>СКСПЧ-13/6/0,4/0,2/18-4С</t>
  </si>
  <si>
    <t>СКСПЧ-14/4/0,4/0,2/18-4П</t>
  </si>
  <si>
    <t>СКСПЧ-14/4/0,4/0,2/18-4С</t>
  </si>
  <si>
    <t>СКСПЧ-14/5/0,4/0,2/18-4П</t>
  </si>
  <si>
    <t>СКСПЧ-14/5/0,4/0,2/18-4С</t>
  </si>
  <si>
    <t>СКСПЧ-14/6/0,4/0,2/18-4П</t>
  </si>
  <si>
    <t>СКСПЧ-14/6/0,4/0,2/18-4С</t>
  </si>
  <si>
    <t>СКСПЧ-15/4/0,4/0,2/18-4П</t>
  </si>
  <si>
    <t>СКСПЧ-15/4/0,4/0,2/18-4С</t>
  </si>
  <si>
    <t>СКСПЧ-15/5/0,4/0,2/18-4П</t>
  </si>
  <si>
    <t>СКСПЧ-15/5/0,4/0,2/18-4С</t>
  </si>
  <si>
    <t>СКСПЧ-15/6/0,4/0,2/18-4П</t>
  </si>
  <si>
    <t>СКСПЧ-15/6/0,4/0,2/18-4С</t>
  </si>
  <si>
    <t>СКСПЧ-16/4/0,4/0,2/18-4П</t>
  </si>
  <si>
    <t>СКСПЧ-16/4/0,4/0,2/18-4С</t>
  </si>
  <si>
    <t>СКСПЧ-16/5/0,4/0,2/18-4П</t>
  </si>
  <si>
    <t>СКСПЧ-16/5/0,4/0,2/18-4С</t>
  </si>
  <si>
    <t>СКСПЧ-16/6/0,4/0,2/18-4П</t>
  </si>
  <si>
    <t>СКСПЧ-16/6/0,4/0,2/18-4С</t>
  </si>
  <si>
    <t>СКСПЧ-17/4/0,4/0,2/18-4П</t>
  </si>
  <si>
    <t>СКСПЧ-17/4/0,4/0,2/18-4С</t>
  </si>
  <si>
    <t>СКСПЧ-17/5/0,4/0,2/18-4П</t>
  </si>
  <si>
    <t>СКСПЧ-17/5/0,4/0,2/18-4С</t>
  </si>
  <si>
    <t>СКСПЧ-17/6/0,4/0,2/18-4П</t>
  </si>
  <si>
    <t>СКСПЧ-17/6/0,4/0,2/18-4С</t>
  </si>
  <si>
    <t>СКСПЧ-18/4/0,4/0,2/18-4П</t>
  </si>
  <si>
    <t>СКСПЧ-18/4/0,4/0,2/18-4С</t>
  </si>
  <si>
    <t>СКСПЧ-18/5/0,4/0,2/18-4П</t>
  </si>
  <si>
    <t>СКСПЧ-18/5/0,4/0,2/18-4С</t>
  </si>
  <si>
    <t>СКСПЧ-18/6/0,4/0,2/18-4П</t>
  </si>
  <si>
    <t>СКСПЧ-18/6/0,4/0,2/18-4С</t>
  </si>
  <si>
    <t>СКСПЧ-19/4/0,4/0,2/18-4П</t>
  </si>
  <si>
    <t>СКСПЧ-19/4/0,4/0,2/18-4С</t>
  </si>
  <si>
    <t>СКСПЧ-19/5/0,4/0,2/18-4П</t>
  </si>
  <si>
    <t>СКСПЧ-19/5/0,4/0,2/18-4С</t>
  </si>
  <si>
    <t>СКСПЧ-19/6/0,4/0,2/18-4П</t>
  </si>
  <si>
    <t>СКСПЧ-19/6/0,4/0,2/18-4С</t>
  </si>
  <si>
    <t>СКСПЧ-20/4/0,4/0,2/18-4П</t>
  </si>
  <si>
    <t>СКСПЧ-20/4/0,4/0,2/18-4С</t>
  </si>
  <si>
    <t>СКСПЧ-20/5/0,4/0,2/18-4П</t>
  </si>
  <si>
    <t>СКСПЧ-20/5/0,4/0,2/18-4С</t>
  </si>
  <si>
    <t>СКСПЧ-20/6/0,4/0,2/18-4П</t>
  </si>
  <si>
    <t>СКСПЧ-20/6/0,4/0,2/18-4С</t>
  </si>
  <si>
    <t>СКСПЧ-4/4/0,4/0,2/18-4П</t>
  </si>
  <si>
    <t>СКСПЧ-4/4/0,4/0,2/18-4С</t>
  </si>
  <si>
    <t>СКСПЧ-4/5/0,4/0,2/18-4П</t>
  </si>
  <si>
    <t>СКСПЧ-4/5/0,4/0,2/18-4С</t>
  </si>
  <si>
    <t>СКСПЧ-4/6/0,4/0,2/18-4П</t>
  </si>
  <si>
    <t>СКСПЧ-4/6/0,4/0,2/18-4С</t>
  </si>
  <si>
    <t>СКСПЧ-5/4/0,4/0,2/18-4П</t>
  </si>
  <si>
    <t>СКСПЧ-5/4/0,4/0,2/18-4С</t>
  </si>
  <si>
    <t>СКСПЧ-5/5/0,4/0,2/18-4П</t>
  </si>
  <si>
    <t>СКСПЧ-5/5/0,4/0,2/18-4С</t>
  </si>
  <si>
    <t>СКСПЧ-5/6/0,4/0,2/18-4П</t>
  </si>
  <si>
    <t>СКСПЧ-5/6/0,4/0,2/18-4С</t>
  </si>
  <si>
    <t>СКСПЧ-6/4/0,4/0,2/18-4П</t>
  </si>
  <si>
    <t>СКСПЧ-6/4/0,4/0,2/18-4С</t>
  </si>
  <si>
    <t>СКСПЧ-6/5/0,4/0,2/18-4П</t>
  </si>
  <si>
    <t>СКСПЧ-6/5/0,4/0,2/18-4С</t>
  </si>
  <si>
    <t>СКСПЧ-6/6/0,4/0,2/18-4П</t>
  </si>
  <si>
    <t>СКСПЧ-6/6/0,4/0,2/18-4С</t>
  </si>
  <si>
    <t>СКСПЧ-7/4/0,4/0,2/18-4П</t>
  </si>
  <si>
    <t>СКСПЧ-7/4/0,4/0,2/18-4С</t>
  </si>
  <si>
    <t>СКСПЧ-7/5/0,4/0,2/18-4П</t>
  </si>
  <si>
    <t>СКСПЧ-7/5/0,4/0,2/18-4С</t>
  </si>
  <si>
    <t>СКСПЧ-7/6/0,4/0,2/18-4П</t>
  </si>
  <si>
    <t>СКСПЧ-7/6/0,4/0,2/18-4С</t>
  </si>
  <si>
    <t>СКСПЧ-8/4/0,4/0,2/18-4П</t>
  </si>
  <si>
    <t>СКСПЧ-8/4/0,4/0,2/18-4С</t>
  </si>
  <si>
    <t>СКСПЧ-8/5/0,4/0,2/18-4П</t>
  </si>
  <si>
    <t>СКСПЧ-8/5/0,4/0,2/18-4С</t>
  </si>
  <si>
    <t>СКСПЧ-8/6/0,4/0,2/18-4П</t>
  </si>
  <si>
    <t>СКСПЧ-8/6/0,4/0,2/18-4С</t>
  </si>
  <si>
    <t>СКСПЧ-9/4/0,4/0,2/18-4П</t>
  </si>
  <si>
    <t>СКСПЧ-9/4/0,4/0,2/18-4С</t>
  </si>
  <si>
    <t>СКСПЧ-9/5/0,4/0,2/18-4П</t>
  </si>
  <si>
    <t>СКСПЧ-9/5/0,4/0,2/18-4С</t>
  </si>
  <si>
    <t>СКСПЧ-9/6/0,4/0,2/18-4П</t>
  </si>
  <si>
    <t>СКСПЧ-9/6/0,4/0,2/18-4С</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</si>
  <si>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415х615х115 мм. Вес  изделия 15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</si>
  <si>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415х715х120 мм. Вес  изделия 17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</si>
  <si>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515х615х115 мм. Вес  изделия 17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</si>
  <si>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515х715х120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</si>
  <si>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615х615х115 мм. Вес  изделия 18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</si>
  <si>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615х715х120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</si>
  <si>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715х615х115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</si>
  <si>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715х715х120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</si>
  <si>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815х615х115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</si>
  <si>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815х715х120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</si>
  <si>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915х612х115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</si>
  <si>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915х715х120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</si>
  <si>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1015х615х120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</si>
  <si>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1015х715х120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</si>
  <si>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1115х615х120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</si>
  <si>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1115х715х120 мм. Вес  изделия 30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</si>
  <si>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1213х614х147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</si>
  <si>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1216х718х124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</si>
  <si>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1315х615х120 мм. Вес  изделия 30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</si>
  <si>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1315х715х120 мм. Вес  изделия 33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</si>
  <si>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1415х615х120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</si>
  <si>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1415х715х120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</si>
  <si>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1512х615х117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</si>
  <si>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1510х713х115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</si>
  <si>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1615х615х120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</si>
  <si>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1615х715х120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</si>
  <si>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1715х615х120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</si>
  <si>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1715х715х120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</si>
  <si>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1815х615х120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</si>
  <si>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1815х715х120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</si>
  <si>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1915х615х120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</si>
  <si>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1915х715х120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</si>
  <si>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2015х615х120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</si>
  <si>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2015х715х120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</si>
  <si>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415х615х110 мм. Вес  изделия 18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</si>
  <si>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415х715х110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</si>
  <si>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515х615х110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</si>
  <si>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515х715х110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</si>
  <si>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615х615х110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</si>
  <si>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615х715х110 мм. Вес  изделия 24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</si>
  <si>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715х615х110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</si>
  <si>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715х715х110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</si>
  <si>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815х615х110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</si>
  <si>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815х715х110 мм. Вес  изделия 27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</si>
  <si>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915х612х110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</si>
  <si>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915х715х110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</si>
  <si>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1015х615х110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</si>
  <si>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1015х715х110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</si>
  <si>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1115х615х110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</si>
  <si>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1115х715х110 мм. Вес  изделия 33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</si>
  <si>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1213х614х110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</si>
  <si>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1216х718х110 мм. Вес  изделия 35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</si>
  <si>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1315х615х110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</si>
  <si>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1315х715х110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</si>
  <si>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1415х615х110 мм. Вес  изделия 35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</si>
  <si>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1415х715х110 мм. Вес  изделия 39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</si>
  <si>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1512х615х110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</si>
  <si>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1510х713х110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</si>
  <si>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1615х615х110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</si>
  <si>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1615х715х110 мм. Вес  изделия 43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</si>
  <si>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1715х615х110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</si>
  <si>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1715х715х110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</si>
  <si>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1815х615х110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</si>
  <si>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1815х715х110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</si>
  <si>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1915х615х110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</si>
  <si>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1915х715х110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</si>
  <si>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2015х615х110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</si>
  <si>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2015х715х110 мм. Вес  изделия 50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</si>
  <si>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415х615х115 мм. Вес  изделия 17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</si>
  <si>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415х715х120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</si>
  <si>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515х615х115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</si>
  <si>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515х715х120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</si>
  <si>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615х615х115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</si>
  <si>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615х715х120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</si>
  <si>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715х615х115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</si>
  <si>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715х715х120 мм. Вес  изделия 24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</si>
  <si>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815х615х115 мм. Вес  изделия 24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</si>
  <si>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815х715х120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</si>
  <si>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915х612х115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</si>
  <si>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915х715х120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</si>
  <si>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1015х615х120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</si>
  <si>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1015х715х120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</si>
  <si>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1115х615х120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</si>
  <si>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1115х715х120 мм. Вес  изделия 33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</si>
  <si>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1213х614х147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</si>
  <si>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1216х718х124 мм. Вес  изделия 35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</si>
  <si>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1315х615х120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</si>
  <si>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1315х715х120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</si>
  <si>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1415х615х120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</si>
  <si>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1415х715х120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</si>
  <si>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1512х615х117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</si>
  <si>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1510х713х115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</si>
  <si>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1615х615х120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</si>
  <si>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1615х715х120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</si>
  <si>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1715х615х120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</si>
  <si>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1715х715х120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</si>
  <si>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1815х615х120 мм. Вес  изделия 43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</si>
  <si>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1815х715х120 мм. Вес  изделия 48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</si>
  <si>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1915х615х120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</si>
  <si>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1915х715х120 мм. Вес  изделия 50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</si>
  <si>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2015х615х120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</si>
  <si>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2015х715х120 мм. Вес  изделия 52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</si>
  <si>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415х615х110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</si>
  <si>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415х715х110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</si>
  <si>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515х615х110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</si>
  <si>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515х715х110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</si>
  <si>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615х615х110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</si>
  <si>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615х715х110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</si>
  <si>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715х615х110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</si>
  <si>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715х715х110 мм. Вес  изделия 27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</si>
  <si>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815х615х110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</si>
  <si>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815х715х110 мм. Вес  изделия 30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</si>
  <si>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915х612х110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</si>
  <si>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915х715х110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</si>
  <si>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1015х615х110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</si>
  <si>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1015х715х110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</si>
  <si>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1115х615х110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</si>
  <si>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1115х715х110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</si>
  <si>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1213х614х110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</si>
  <si>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1216х718х110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</si>
  <si>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1315х615х110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</si>
  <si>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1315х715х110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</si>
  <si>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1415х615х110 мм. Вес  изделия 39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</si>
  <si>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1415х715х110 мм. Вес  изделия 43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</si>
  <si>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1512х615х110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</si>
  <si>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1510х713х110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</si>
  <si>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1615х615х110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</si>
  <si>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1615х715х110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</si>
  <si>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1715х615х110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</si>
  <si>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1715х715х110 мм. Вес  изделия 49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</si>
  <si>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1815х615х110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</si>
  <si>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1815х715х110 мм. Вес  изделия 50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</si>
  <si>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1915х615х110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</si>
  <si>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1915х715х110 мм. Вес  изделия 52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</si>
  <si>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2015х615х110 мм. Вес  изделия 49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</si>
  <si>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2015х715х110 мм. Вес  изделия 55 кг.</t>
  </si>
  <si>
    <t>Тип полки/обвязки/каркаса</t>
  </si>
  <si>
    <t>перфорированная</t>
  </si>
  <si>
    <t>Тип полки/Количество ярусов</t>
  </si>
  <si>
    <t>перфорированная 2-х ярусная</t>
  </si>
  <si>
    <t>сплошная</t>
  </si>
  <si>
    <t>сплошная 2-х ярусная</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</si>
  <si>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1015х316х24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</si>
  <si>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1015х316х42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</si>
  <si>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1015х416х24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</si>
  <si>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1015х416х42 мм. Вес  изделия 10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</si>
  <si>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1115х316х24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</si>
  <si>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1115х316х42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</si>
  <si>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1115х416х24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</si>
  <si>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1115х416х42 мм. Вес  изделия 11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</si>
  <si>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1215х316х24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</si>
  <si>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1215х316х42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</si>
  <si>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1215х416х24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</si>
  <si>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1215х416х42 мм. Вес  изделия 11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</si>
  <si>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1315х316х24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</si>
  <si>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1315х316х42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</si>
  <si>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1315х416х24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</si>
  <si>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1315х416х42 мм. Вес  изделия 12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</si>
  <si>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1415х316х24 мм. Вес  изделия 5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</si>
  <si>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1415х316х42 мм. Вес  изделия 10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</si>
  <si>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1415х416х24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</si>
  <si>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1415х416х42 мм. Вес  изделия 12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</si>
  <si>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1515х316х24 мм. Вес  изделия 5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</si>
  <si>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1515х316х42 мм. Вес  изделия 10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</si>
  <si>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1515х416х24 мм. Вес  изделия 8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</si>
  <si>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1515х416х42 мм. Вес  изделия 13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</si>
  <si>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615х316х24 мм. Вес  изделия 3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</si>
  <si>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615х316х42 мм. Вес  изделия 6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</si>
  <si>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615х416х24 мм. Вес  изделия 5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</si>
  <si>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615х416х42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</si>
  <si>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715х316х24 мм. Вес  изделия 3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</si>
  <si>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715х316х42 мм. Вес  изделия 7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</si>
  <si>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715х416х24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</si>
  <si>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715х416х42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</si>
  <si>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815х316х24 мм. Вес  изделия 3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</si>
  <si>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815х316х42 мм. Вес  изделия 7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</si>
  <si>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815х416х24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</si>
  <si>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815х416х42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</si>
  <si>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915х316х24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</si>
  <si>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915х316х42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</si>
  <si>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915х416х24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</si>
  <si>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915х416х42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</si>
  <si>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1015х316х24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</si>
  <si>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1015х316х42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</si>
  <si>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1015х416х24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</si>
  <si>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1015х416х42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</si>
  <si>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1115х316х24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</si>
  <si>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1115х316х42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</si>
  <si>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1115х416х24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</si>
  <si>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1115х416х42 мм. Вес  изделия 11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</si>
  <si>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1215х316х24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</si>
  <si>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1215х316х42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</si>
  <si>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1215х416х24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</si>
  <si>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1215х416х42 мм. Вес  изделия 11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</si>
  <si>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1315х316х24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</si>
  <si>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1315х316х42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</si>
  <si>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1315х416х24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</si>
  <si>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1315х416х42 мм. Вес  изделия 12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</si>
  <si>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1415х316х24 мм. Вес  изделия 5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</si>
  <si>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1415х316х42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</si>
  <si>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1415х416х24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</si>
  <si>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1415х416х42 мм. Вес  изделия 12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</si>
  <si>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1515х316х24 мм. Вес  изделия 5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</si>
  <si>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1515х316х42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</si>
  <si>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1515х416х24 мм. Вес  изделия 8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</si>
  <si>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1515х416х42 мм. Вес  изделия 13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</si>
  <si>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615х316х24 мм. Вес  изделия 3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</si>
  <si>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615х316х42 мм. Вес  изделия 6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</si>
  <si>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615х416х24 мм. Вес  изделия 5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</si>
  <si>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615х416х42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</si>
  <si>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715х316х24 мм. Вес  изделия 3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</si>
  <si>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715х316х42 мм. Вес  изделия 7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</si>
  <si>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715х416х24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</si>
  <si>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715х416х42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</si>
  <si>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815х316х24 мм. Вес  изделия 3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</si>
  <si>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815х316х42 мм. Вес  изделия 7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</si>
  <si>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815х416х24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</si>
  <si>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815х416х42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</si>
  <si>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915х316х24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</si>
  <si>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915х316х42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</si>
  <si>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915х416х24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</si>
  <si>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915х416х42 мм. Вес  изделия 10 кг.</t>
  </si>
  <si>
    <t>Плита индукционная 400х750х470 2-х конфорочная 700 серия 3,5кВт</t>
  </si>
  <si>
    <t>Плита индукционная 700х750х470 4-х конфорочная 700 серия 3,5кВт</t>
  </si>
  <si>
    <t>Плита индукционная 1010х750х470 6-ти конфорочная 700 серия 3,5кВт</t>
  </si>
  <si>
    <t>Плита индукционная 450х900х470 2-х конфорочная 900 серия 3,5кВт</t>
  </si>
  <si>
    <t>Плита индукционная 840х900х470 4-х конфорочная 900 серия 3,5кВт</t>
  </si>
  <si>
    <t>Плита индукционная 1220х900х470 6-ти конфорочная 900 серия 3,5кВт</t>
  </si>
  <si>
    <t>400х750х470</t>
  </si>
  <si>
    <t>700х750х470</t>
  </si>
  <si>
    <t>1010х750х470</t>
  </si>
  <si>
    <t>450х900х470</t>
  </si>
  <si>
    <t>840х900х470</t>
  </si>
  <si>
    <t>1220х900х470</t>
  </si>
  <si>
    <t>Серия</t>
  </si>
  <si>
    <t>900 серия</t>
  </si>
  <si>
    <t>700 серия</t>
  </si>
  <si>
    <t>Плиты индукционные</t>
  </si>
  <si>
    <t>Подставка под индукционную плиту 2-700 400х750х570</t>
  </si>
  <si>
    <t>Подставка под индукционную плиту 4-700 700х750х570</t>
  </si>
  <si>
    <t>Подставка под индукционную плиту 6-700 1010х750х570</t>
  </si>
  <si>
    <t>Подставка под индукционную плиту 2-900 450х900х570</t>
  </si>
  <si>
    <t>Подставка под индукционную плиту 4-900 840х900х570</t>
  </si>
  <si>
    <t>Подставка под индукционную плиту 6-900 1220х900х570</t>
  </si>
  <si>
    <t>400х750х570</t>
  </si>
  <si>
    <t>700х750х570</t>
  </si>
  <si>
    <t>1010х750х570</t>
  </si>
  <si>
    <t>450х900х570</t>
  </si>
  <si>
    <t>840х900х570</t>
  </si>
  <si>
    <t>1220х900х570</t>
  </si>
  <si>
    <t>470х480 (400х380х300)</t>
  </si>
  <si>
    <t>500х530 (430х430х300)</t>
  </si>
  <si>
    <t>600х630 (530х530х350)</t>
  </si>
  <si>
    <t>700х730 (630х630х400)</t>
  </si>
  <si>
    <t>890х480 (400х380х300)</t>
  </si>
  <si>
    <t>950х530 (430х430х300)</t>
  </si>
  <si>
    <t>1150х640 (530х530х350)</t>
  </si>
  <si>
    <t>1350х825 (630х630х400)</t>
  </si>
  <si>
    <t>1310х480 (400х380х300)</t>
  </si>
  <si>
    <t>1400х530 (430х430х300)</t>
  </si>
  <si>
    <t>1700х630 (530х530х350)</t>
  </si>
  <si>
    <t>2000х730 (630х630х400)</t>
  </si>
  <si>
    <t>900х600 (480х480х300)</t>
  </si>
  <si>
    <t>1150х600 (480х480х300)</t>
  </si>
  <si>
    <t>1500х600 (480х480х300)</t>
  </si>
  <si>
    <t>900х700 (580х580х350)</t>
  </si>
  <si>
    <t>1150х700 (580х580х350)</t>
  </si>
  <si>
    <t>1500х700 (580х580х350)</t>
  </si>
  <si>
    <t>ВМСВПЧ-1-4,7/4,8/8,5</t>
  </si>
  <si>
    <t>ВМСВПЧ-1-5/5,3/8,5</t>
  </si>
  <si>
    <t>ВМСВПЧ-1-6/6,3/8,5</t>
  </si>
  <si>
    <t>ВМСВПЧ-1-7/7,3/8,5</t>
  </si>
  <si>
    <t>ВМСВПЧ-2-11,5/6,4/8,5</t>
  </si>
  <si>
    <t>ВМСВПЧ-2-13,5/8,25/8,5</t>
  </si>
  <si>
    <t>ВМСВПЧ-2-8,9/4,8/8,5</t>
  </si>
  <si>
    <t>ВМСВПЧ-2-9,5/5,3/8,5</t>
  </si>
  <si>
    <t>ВМСВПЧ-3-13,1/4,8/8,5</t>
  </si>
  <si>
    <t>ВМСВПЧ-3-14/5,3/8,5</t>
  </si>
  <si>
    <t>ВМСВПЧ-3-17/6,3/8,5</t>
  </si>
  <si>
    <t>ВМСВПЧ-3-20/7,3/8,5</t>
  </si>
  <si>
    <t>Тип ёмкости</t>
  </si>
  <si>
    <t>сварная</t>
  </si>
  <si>
    <t>ВМСВПЧ-1(Л)-11,5/6/8,5</t>
  </si>
  <si>
    <t>ВМСВПЧ-1(Л)-15/6/8,5</t>
  </si>
  <si>
    <t>ВМСВПЧ-1(Л)-15/7/8,5</t>
  </si>
  <si>
    <t>ВМСВПЧ-1(Л)-9/6/8,5</t>
  </si>
  <si>
    <t>ВМСВПЧ-1(Л)-9/7/8,5</t>
  </si>
  <si>
    <t>ВМСВПЧ-1(Л)-11,5/7/8,5</t>
  </si>
  <si>
    <t>ВМСВПЧ-1(П)-11,5/6/8,5</t>
  </si>
  <si>
    <t>ВМСВПЧ-1(П)-15/6/8,5</t>
  </si>
  <si>
    <t>ВМСВПЧ-1(П)-15/7/8,5</t>
  </si>
  <si>
    <t>ВМСВПЧ-1(П)-9/6/8,5</t>
  </si>
  <si>
    <t>ВМСВПЧ-1(П)-9/7/8,5</t>
  </si>
  <si>
    <t>1 сварная емкость; Материал каркаса: нержавеющая сталь AISI430 (0,8 мм); Материал столешницы: нержавеющая сталь AISI430 (1 мм); Размер ванны: 400х430х300мм; Расположение ванны: по центру; Тип каркаса: уголок 40х40 мм нерж.;</t>
  </si>
  <si>
    <t>1 сварная емкость; Материал каркаса: нержавеющая сталь AISI430 (0,8 мм); Материал столешницы: нержавеющая сталь AISI430 (1 мм); Размер ванны: 530х530х350мм; Расположение ванны: по центру; Тип каркаса: уголок 40х40 мм нерж.;</t>
  </si>
  <si>
    <t>1 сварная емкость; Материал каркаса: нержавеющая сталь AISI430 (0,8 мм); Материал столешницы: нержавеющая сталь AISI430 (1 мм); Размер ванны: 630х630х400мм;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</si>
  <si>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400х380х300мм; Расположение ванны: по центру; Тип каркаса: уголок 40х40 мм нерж.;</t>
  </si>
  <si>
    <t>3 сварные емкости; Материал каркаса: нержавеющая сталь AISI430 (0,8 мм); Материал столешницы: нержавеющая сталь AISI430 (1 мм); Размер ванны: 400х380х300мм; Расположение ванны: по центру; Тип каркаса: уголок 40х40 мм нерж.;</t>
  </si>
  <si>
    <t>Ванна-стол с одной емкостью; Материал каркаса: нержавеющая сталь AISI430 (0,8 мм); Материал столешницы: нержавеющая сталь AISI430 (1 мм); Размер ванны: 480х480х300мм; Тип каркаса: уголок 40х40 мм нерж.;</t>
  </si>
  <si>
    <t>Ванна-стол с одной емкостью; Материал каркаса: нержавеющая сталь AISI430 (0,8 мм); Материал столешницы: нержавеющая сталь AISI430 (1 мм); Размер ванны: 580х580х350мм; тип каркаса: уголок 40х40 мм нерж.;</t>
  </si>
  <si>
    <t xml:space="preserve">Ванна-стол с 12 емкостью; Материал каркаса: нержавеющая сталь AISI430 (0,8 мм); Материал столешницы: нержавеющая сталь AISI430 (1 мм); Размер ванны:  400х380х300мм;Тип каркаса: уголок 40х40 мм нерж.; </t>
  </si>
  <si>
    <t>Ванна-стол с одной емкостью; Материал каркаса: нержавеющая сталь AISI430 (0,8 мм); Материал столешницы: нержавеющая сталь AISI430 (1 мм); Размер ванны: 580х580х350мм; Тип каркаса: уголок 40х40 мм нерж.;</t>
  </si>
  <si>
    <t xml:space="preserve">Ванна-стол с 12 емкостью; Материал каркаса: нержавеющая сталь AISI430 (0,8 мм); Материал столешницы: нержавеющая сталь AISI430 (1 мм); Размер ванны:  400х380х300 мм; Тип каркаса: уголок 40х40 мм нерж.; </t>
  </si>
  <si>
    <t xml:space="preserve">Ванна-стол с одной емкостью; Материал каркаса: нержавеющая сталь AISI430 (0,8 мм); Материал столешницы: нержавеющая сталь AISI430 (1 мм); Размер ванны:  580х580х350 мм; Тип каркаса: уголок 40х40 мм нерж.; </t>
  </si>
  <si>
    <t>Ванны моечные</t>
  </si>
  <si>
    <t>ванна-стол рабочая поверхность слева 1150х600х850</t>
  </si>
  <si>
    <t>ванна-стол рабочая поверхность  слева 1500х600х850</t>
  </si>
  <si>
    <t>ванна-стол рабочая поверхность  слева 1500х700х850</t>
  </si>
  <si>
    <t>ванна-стол рабочая поверхность  слева 900х600х850</t>
  </si>
  <si>
    <t>ванна-стол рабочая поверхность  слева 900х700х850</t>
  </si>
  <si>
    <t>ванна-стол рабочая поверхность  слева 1150х700х850</t>
  </si>
  <si>
    <t>ванна-стол рабочая поверхность  справа 1150х600х850</t>
  </si>
  <si>
    <t>ванна-стол рабочая поверхность  справа 1150х700х850</t>
  </si>
  <si>
    <t>ванна-стол рабочая поверхность  справа 1500х600х850</t>
  </si>
  <si>
    <t>ванна-стол рабочая поверхность  справа 1500х700х850</t>
  </si>
  <si>
    <t>ванна-стол рабочая поверхность  справа 900х600х850</t>
  </si>
  <si>
    <t>ванна-стол рабочая поверхность  справа 900х700х850</t>
  </si>
  <si>
    <t>Ванна моечная сварная 1 емкость 470х480х850</t>
  </si>
  <si>
    <t>Ванна моечная сварная 1 емкость 500х530х850</t>
  </si>
  <si>
    <t>Ванна моечная сварная 1 емкость 600х630х850</t>
  </si>
  <si>
    <t>Ванна моечная сварная 1 емкость 700х730х850</t>
  </si>
  <si>
    <t>Ванна моечная сварная 2 емкости 1150х640х850</t>
  </si>
  <si>
    <t>Ванна моечная сварная 2 емкости 1350х825х850</t>
  </si>
  <si>
    <t>Ванна моечная сварная 2 емкости 890х480х850</t>
  </si>
  <si>
    <t>Ванна моечная сварная 2 емкости 950х530х850</t>
  </si>
  <si>
    <t>Ванна моечная сварная 3 емкости 1310х480х850</t>
  </si>
  <si>
    <t>Ванна моечная сварная 3 емкости 1400х530х850</t>
  </si>
  <si>
    <t>Ванна моечная сварная 3 емкости 1700х630х850</t>
  </si>
  <si>
    <t>Ванна моечная сварная 3 емкости 2000х730х850</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</si>
  <si>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23 кг. Габариты упаковки полок 1015х415х143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</si>
  <si>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26 кг. Габариты упаковки полок 1015х515х143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</si>
  <si>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29 кг. Габариты упаковки полок 1015х615х143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</si>
  <si>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31 кг. Габариты упаковки полок 1015х715х143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</si>
  <si>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25 кг. Габариты упаковки полок 1115х415х143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</si>
  <si>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28 кг. Габариты упаковки полок 1115х515х143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</si>
  <si>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30 кг. Габариты упаковки полок 1115х615х143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</si>
  <si>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33 кг. Габариты упаковки полок 1115х715х143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</si>
  <si>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26 кг. Габариты упаковки полок 1215х415х143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</si>
  <si>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29 кг. Габариты упаковки полок 1215х515х143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</si>
  <si>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32 кг. Габариты упаковки полок 1215х615х143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</si>
  <si>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35 кг. Габариты упаковки полок 1215х715х143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</si>
  <si>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28 кг. Габариты упаковки полок 1315х415х143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</si>
  <si>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31 кг. Габариты упаковки полок 1315х515х143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</si>
  <si>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34 кг. Габариты упаковки полок 1315х615х143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</si>
  <si>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38 кг. Габариты упаковки полок 1315х715х143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</si>
  <si>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29 кг. Габариты упаковки полок 1415х415х143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</si>
  <si>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33 кг. Габариты упаковки полок 1415х515х143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</si>
  <si>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36 кг. Габариты упаковки полок 1415х615х143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</si>
  <si>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40 кг. Габариты упаковки полок 1415х715х143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</si>
  <si>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30 кг. Габариты упаковки полок 1515х415х143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</si>
  <si>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34 кг. Габариты упаковки полок 1515х515х143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</si>
  <si>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38 кг. Габариты упаковки полок 1515х615х143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</si>
  <si>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42 кг. Габариты упаковки полок 1515х715х143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</si>
  <si>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32 кг. Габариты упаковки полок 1615х415х143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</si>
  <si>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36 кг. Габариты упаковки полок 1615х515х143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</si>
  <si>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40 кг. Габариты упаковки полок 1615х615х143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</si>
  <si>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44 кг. Габариты упаковки полок 1615х715х143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</si>
  <si>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33 кг. Габариты упаковки полок 1715х415х143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</si>
  <si>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37 кг. Габариты упаковки полок 1715х515х143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</si>
  <si>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42 кг. Габариты упаковки полок 1715х615х143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</si>
  <si>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46 кг. Габариты упаковки полок 1715х715х143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</si>
  <si>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35 кг. Габариты упаковки полок 1815х415х143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</si>
  <si>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39 кг. Габариты упаковки полок 1815х515х143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</si>
  <si>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44 кг. Габариты упаковки полок 1815х615х143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</si>
  <si>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48 кг. Габариты упаковки полок 1815х715х143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</si>
  <si>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36 кг. Габариты упаковки полок 1915х415х143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</si>
  <si>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41 кг. Габариты упаковки полок 1915х515х143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</si>
  <si>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46 кг. Габариты упаковки полок 1915х615х143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</si>
  <si>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50 кг. Габариты упаковки полок 1915х715х143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</si>
  <si>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37 кг. Габариты упаковки полок 2015х415х143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</si>
  <si>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342 кг. Габариты упаковки полок 2015х515х143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</si>
  <si>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42 кг. Габариты упаковки полок 2015х515х143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</si>
  <si>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47 кг. Габариты упаковки полок 2015х615х143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</si>
  <si>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52 кг. Габариты упаковки полок 2015х715х143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</si>
  <si>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16 кг. Габариты упаковки полок 615х415х143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</si>
  <si>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18 кг. Габариты упаковки полок 615х515х143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</si>
  <si>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19 кг. Габариты упаковки полок 615х615х143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</si>
  <si>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21 кг. Габариты упаковки полок 615х715х143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</si>
  <si>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17 кг. Габариты упаковки полок 715х415х143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</si>
  <si>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19 кг. Габариты упаковки полок 715х515х143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</si>
  <si>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21 кг. Габариты упаковки полок 715х615х143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</si>
  <si>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23 кг. Габариты упаковки полок 715х715х143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</si>
  <si>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18 кг. Габариты упаковки полок 815х415х143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</si>
  <si>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21 кг. Габариты упаковки полок 815х515х143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</si>
  <si>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23 кг. Габариты упаковки полок 815х615х143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</si>
  <si>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25 кг. Габариты упаковки полок 815х715х143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</si>
  <si>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20 кг. Габариты упаковки полок 915х415х143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</si>
  <si>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22 кг. Габариты упаковки полок 915х515х143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</si>
  <si>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24 кг. Габариты упаковки полок 915х615х143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</si>
  <si>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27 кг. Габариты упаковки полок 915х715х143 мм.</t>
  </si>
  <si>
    <t>Плита индукционная, столешница из нержавеющей стали марки AISI 430 толщиной 1 мм, корпус из нержавеющей стали марки AISI 430 толщиной 0,8 мм.  Имеет 2 конфорки мощностью по 3,5 кВт, питание 380 В. Габариты стеклокерамики 280х280х6 мм. Поставляется в собранном виде. Вес плиты индукционной 28 кг. Габариты упаковки 415х765х485 мм.</t>
  </si>
  <si>
    <t>Плита индукционная, столешница из нержавеющей стали марки AISI 430 толщиной 1 мм, корпус из нержавеющей стали марки AISI 430 толщиной 0,8 мм.  Имеет 4 конфорки мощностью по 3,5 кВт, питание 380 В. Габариты стеклокерамики 280х280х6 мм. Поставляется в собранном виде. Вес плиты индукционной 40 кг. Габариты упаковки 715х765х485 мм.</t>
  </si>
  <si>
    <t>Плита индукционная, столешница из нержавеющей стали марки AISI 430 толщиной 1 мм, корпус из нержавеющей стали марки AISI 430 толщиной 0,8 мм.  Имеет 6 конфорок мощностью по 3,5 кВт, питание 380 В. Габариты стеклокерамики 280х280х6 мм. Поставляется в собранном виде. Вес плиты индукционной 58 кг. Габариты упаковки 1025х765х485 мм.</t>
  </si>
  <si>
    <t>Плита индукционная, столешница из нержавеющей стали марки AISI 430 толщиной 1 мм, корпус из нержавеющей стали марки AISI 430 толщиной 0,8 мм.  Имеет 2 конфорки мощностью по 3,5 кВт, питание 380 В. Габариты стеклокерамики 340х340х6 мм. Поставляется в собранном виде. Вес плиты индукционной 33 кг. Габариты упаковки 465х915х485 мм.</t>
  </si>
  <si>
    <t>Плита индукционная, столешница из нержавеющей стали марки AISI 430 толщиной 1 мм, корпус из нержавеющей стали марки AISI 430 толщиной 0,8 мм.  Имеет 4 конфорки мощностью по 3,5 кВт, питание 380 В. Габариты стеклокерамики 340х340х6 мм. Поставляется в собранном виде. Вес плиты индукционной 48 кг. Габариты упаковки 855х915х485 мм.</t>
  </si>
  <si>
    <t>Плита индукционная, столешница из нержавеющей стали марки AISI 430 толщиной 1 мм, корпус из нержавеющей стали марки AISI 430 толщиной 0,8 мм.  Имеет 6 конфорок мощностью по 3,5 кВт, питание 380 В. Габариты стеклокерамики 340х340х6 мм. Поставляется в собранном виде. Вес плиты индукционной 68 кг. Габариты упаковки 1235х915х485 мм.</t>
  </si>
  <si>
    <t>Подставка под индукционную плиту 2-х конфорочную 700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8 кг. Габариты упакованного изделия 415х805х145 мм.</t>
  </si>
  <si>
    <t>Подставка под индукционную плиту 4-х конфорочную 700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10 кг. Габариты упакованного изделия 715х805х145 мм.</t>
  </si>
  <si>
    <t>Подставка под индукционную плиту 6-х конфорочную 700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12 кг. Габариты упакованного изделия 1025х805х145 мм.</t>
  </si>
  <si>
    <t>Подставка под индукционную плиту 2-х конфорочную 900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9 кг. Габариты упакованного изделия 465х955х145 мм.</t>
  </si>
  <si>
    <t>Подставка под индукционную плиту 4-х конфорочную 900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12 кг. Габариты упакованного изделия 855х955х145 мм.</t>
  </si>
  <si>
    <t>Подставка под индукционную плиту 6-х конфорочную 900 серия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15 кг. Габариты упакованного изделия 1235х955х145 мм.</t>
  </si>
  <si>
    <t>СКИДКА</t>
  </si>
  <si>
    <t>%</t>
  </si>
  <si>
    <t>СКСПЧ-10/4/0,4/0,4/18-4П</t>
  </si>
  <si>
    <t>СКСПЧ-10/4/0,4/0,4/18-4С</t>
  </si>
  <si>
    <t>СКСПЧ-10/5/0,4/0,4/18-4П</t>
  </si>
  <si>
    <t>СКСПЧ-10/5/0,4/0,4/18-4С</t>
  </si>
  <si>
    <t>СКСПЧ-10/6/0,4/0,4/18-4П</t>
  </si>
  <si>
    <t>СКСПЧ-10/6/0,4/0,4/18-4С</t>
  </si>
  <si>
    <t>СКСПЧ-11/4/0,4/0,4/18-4П</t>
  </si>
  <si>
    <t>СКСПЧ-11/4/0,4/0,4/18-4С</t>
  </si>
  <si>
    <t>СКСПЧ-11/5/0,4/0,4/18-4П</t>
  </si>
  <si>
    <t>СКСПЧ-11/5/0,4/0,4/18-4С</t>
  </si>
  <si>
    <t>СКСПЧ-11/6/0,4/0,4/18-4П</t>
  </si>
  <si>
    <t>СКСПЧ-11/6/0,4/0,4/18-4С</t>
  </si>
  <si>
    <t>СКСПЧ-12/4/0,4/0,4/18-4П</t>
  </si>
  <si>
    <t>СКСПЧ-12/4/0,4/0,4/18-4С</t>
  </si>
  <si>
    <t>СКСПЧ-12/5/0,4/0,4/18-4П</t>
  </si>
  <si>
    <t>СКСПЧ-12/5/0,4/0,4/18-4С</t>
  </si>
  <si>
    <t>СКСПЧ-12/6/0,4/0,4/18-4П</t>
  </si>
  <si>
    <t>СКСПЧ-12/6/0,4/0,4/18-4С</t>
  </si>
  <si>
    <t>СКСПЧ-13/4/0,4/0,4/18-4П</t>
  </si>
  <si>
    <t>СКСПЧ-13/4/0,4/0,4/18-4С</t>
  </si>
  <si>
    <t>СКСПЧ-13/5/0,4/0,4/18-4П</t>
  </si>
  <si>
    <t>СКСПЧ-13/5/0,4/0,4/18-4С</t>
  </si>
  <si>
    <t>СКСПЧ-13/6/0,4/0,4/18-4П</t>
  </si>
  <si>
    <t>СКСПЧ-13/6/0,4/0,4/18-4С</t>
  </si>
  <si>
    <t>СКСПЧ-14/4/0,4/0,4/18-4П</t>
  </si>
  <si>
    <t>СКСПЧ-14/4/0,4/0,4/18-4С</t>
  </si>
  <si>
    <t>СКСПЧ-14/5/0,4/0,4/18-4П</t>
  </si>
  <si>
    <t>СКСПЧ-14/5/0,4/0,4/18-4С</t>
  </si>
  <si>
    <t>СКСПЧ-14/6/0,4/0,4/18-4П</t>
  </si>
  <si>
    <t>СКСПЧ-14/6/0,4/0,4/18-4С</t>
  </si>
  <si>
    <t>СКСПЧ-15/4/0,4/0,4/18-4П</t>
  </si>
  <si>
    <t>СКСПЧ-15/4/0,4/0,4/18-4С</t>
  </si>
  <si>
    <t>СКСПЧ-15/5/0,4/0,4/18-4П</t>
  </si>
  <si>
    <t>СКСПЧ-15/5/0,4/0,4/18-4С</t>
  </si>
  <si>
    <t>СКСПЧ-15/6/0,4/0,4/18-4П</t>
  </si>
  <si>
    <t>СКСПЧ-15/6/0,4/0,4/18-4С</t>
  </si>
  <si>
    <t>СКСПЧ-16/4/0,4/0,4/18-4П</t>
  </si>
  <si>
    <t>СКСПЧ-16/4/0,4/0,4/18-4С</t>
  </si>
  <si>
    <t>СКСПЧ-16/5/0,4/0,4/18-4П</t>
  </si>
  <si>
    <t>СКСПЧ-16/5/0,4/0,4/18-4С</t>
  </si>
  <si>
    <t>СКСПЧ-16/6/0,4/0,4/18-4П</t>
  </si>
  <si>
    <t>СКСПЧ-16/6/0,4/0,4/18-4С</t>
  </si>
  <si>
    <t>СКСПЧ-17/4/0,4/0,4/18-4П</t>
  </si>
  <si>
    <t>СКСПЧ-17/4/0,4/0,4/18-4С</t>
  </si>
  <si>
    <t>СКСПЧ-17/5/0,4/0,4/18-4П</t>
  </si>
  <si>
    <t>СКСПЧ-17/5/0,4/0,4/18-4С</t>
  </si>
  <si>
    <t>СКСПЧ-17/6/0,4/0,4/18-4П</t>
  </si>
  <si>
    <t>СКСПЧ-17/6/0,4/0,4/18-4С</t>
  </si>
  <si>
    <t>СКСПЧ-18/4/0,4/0,4/18-4П</t>
  </si>
  <si>
    <t>СКСПЧ-18/4/0,4/0,4/18-4С</t>
  </si>
  <si>
    <t>СКСПЧ-18/5/0,4/0,4/18-4П</t>
  </si>
  <si>
    <t>СКСПЧ-18/5/0,4/0,4/18-4С</t>
  </si>
  <si>
    <t>СКСПЧ-18/6/0,4/0,4/18-4П</t>
  </si>
  <si>
    <t>СКСПЧ-18/6/0,4/0,4/18-4С</t>
  </si>
  <si>
    <t>СКСПЧ-19/4/0,4/0,4/18-4П</t>
  </si>
  <si>
    <t>СКСПЧ-19/4/0,4/0,4/18-4С</t>
  </si>
  <si>
    <t>СКСПЧ-19/5/0,4/0,4/18-4П</t>
  </si>
  <si>
    <t>СКСПЧ-19/5/0,4/0,4/18-4С</t>
  </si>
  <si>
    <t>СКСПЧ-19/6/0,4/0,4/18-4П</t>
  </si>
  <si>
    <t>СКСПЧ-19/6/0,4/0,4/18-4С</t>
  </si>
  <si>
    <t>СКСПЧ-20/4/0,4/0,4/18-4П</t>
  </si>
  <si>
    <t>СКСПЧ-20/4/0,4/0,4/18-4С</t>
  </si>
  <si>
    <t>СКСПЧ-20/5/0,4/0,4/18-4П</t>
  </si>
  <si>
    <t>СКСПЧ-20/5/0,4/0,4/18-4С</t>
  </si>
  <si>
    <t>СКСПЧ-20/6/0,4/0,4/18-4П</t>
  </si>
  <si>
    <t>СКСПЧ-20/6/0,4/0,4/18-4С</t>
  </si>
  <si>
    <t>СКСПЧ-4/4/0,4/0,4/18-4П</t>
  </si>
  <si>
    <t>СКСПЧ-4/4/0,4/0,4/18-4С</t>
  </si>
  <si>
    <t>СКСПЧ-4/5/0,4/0,4/18-4П</t>
  </si>
  <si>
    <t>СКСПЧ-4/5/0,4/0,4/18-4С</t>
  </si>
  <si>
    <t>СКСПЧ-4/6/0,4/0,4/18-4П</t>
  </si>
  <si>
    <t>СКСПЧ-4/6/0,4/0,4/18-4С</t>
  </si>
  <si>
    <t>СКСПЧ-5/4/0,4/0,4/18-4П</t>
  </si>
  <si>
    <t>СКСПЧ-5/4/0,4/0,4/18-4С</t>
  </si>
  <si>
    <t>СКСПЧ-5/5/0,4/0,4/18-4П</t>
  </si>
  <si>
    <t>СКСПЧ-5/5/0,4/0,4/18-4С</t>
  </si>
  <si>
    <t>СКСПЧ-5/6/0,4/0,4/18-4П</t>
  </si>
  <si>
    <t>СКСПЧ-5/6/0,4/0,4/18-4С</t>
  </si>
  <si>
    <t>СКСПЧ-6/4/0,4/0,4/18-4П</t>
  </si>
  <si>
    <t>СКСПЧ-6/4/0,4/0,4/18-4С</t>
  </si>
  <si>
    <t>СКСПЧ-6/5/0,4/0,4/18-4П</t>
  </si>
  <si>
    <t>СКСПЧ-6/5/0,4/0,4/18-4С</t>
  </si>
  <si>
    <t>СКСПЧ-6/6/0,4/0,4/18-4П</t>
  </si>
  <si>
    <t>СКСПЧ-6/6/0,4/0,4/18-4С</t>
  </si>
  <si>
    <t>СКСПЧ-7/4/0,4/0,4/18-4П</t>
  </si>
  <si>
    <t>СКСПЧ-7/4/0,4/0,4/18-4С</t>
  </si>
  <si>
    <t>СКСПЧ-7/5/0,4/0,4/18-4П</t>
  </si>
  <si>
    <t>СКСПЧ-7/5/0,4/0,4/18-4С</t>
  </si>
  <si>
    <t>СКСПЧ-7/6/0,4/0,4/18-4П</t>
  </si>
  <si>
    <t>СКСПЧ-7/6/0,4/0,4/18-4С</t>
  </si>
  <si>
    <t>СКСПЧ-8/4/0,4/0,4/18-4П</t>
  </si>
  <si>
    <t>СКСПЧ-8/4/0,4/0,4/18-4С</t>
  </si>
  <si>
    <t>СКСПЧ-8/5/0,4/0,4/18-4П</t>
  </si>
  <si>
    <t>СКСПЧ-8/5/0,4/0,4/18-4С</t>
  </si>
  <si>
    <t>СКСПЧ-8/6/0,4/0,4/18-4П</t>
  </si>
  <si>
    <t>СКСПЧ-8/6/0,4/0,4/18-4С</t>
  </si>
  <si>
    <t>СКСПЧ-9/4/0,4/0,4/18-4П</t>
  </si>
  <si>
    <t>СКСПЧ-9/4/0,4/0,4/18-4С</t>
  </si>
  <si>
    <t>СКСПЧ-9/5/0,4/0,4/18-4П</t>
  </si>
  <si>
    <t>СКСПЧ-9/5/0,4/0,4/18-4С</t>
  </si>
  <si>
    <t>СКСПЧ-9/6/0,4/0,4/18-4П</t>
  </si>
  <si>
    <t>СКСПЧ-9/6/0,4/0,4/18-4С</t>
  </si>
  <si>
    <t>.</t>
  </si>
  <si>
    <t>1 сварная емкость; Материал каркаса: нержавеющая сталь AISI430 (0,8 мм); Материал столешницы: нержавеющая сталь AISI430 (1 мм); Размер ванны: 430х430х300мм;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</si>
  <si>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530х530х300мм;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</si>
  <si>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630х630х300мм;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</si>
  <si>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430х430х300мм; Расположение ванны: по центру; Тип каркаса: уголок 40х40 мм нерж.;</t>
  </si>
  <si>
    <t>3 сварные емкости; Материал каркаса: нержавеющая сталь AISI430 (0,8 мм); 430х430х300мм; Расположение ванны: по центру; Тип каркаса: уголок 40х40 мм нерж.;</t>
  </si>
  <si>
    <t>3 сварные емкости; Материал каркаса: нержавеющая сталь AISI430 (0,8 мм); Материал столешницы: нержавеющая сталь AISI430 (1 мм); Размер ванны: 530х530х300мм; Расположение ванны: по центру; Тип каркаса: уголок 40х40 мм нерж.;</t>
  </si>
  <si>
    <t>3 сварные емкости; Материал каркаса: нержавеющая сталь AISI430 (0,8 мм); Материал столешницы: нержавеющая сталь AISI430 (1 мм); Размер ванны: 630х630х300мм; Расположение ванны: по центру; Тип каркаса: уголок 40х40 мм нерж.;</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</si>
  <si>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1015х415х143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</si>
  <si>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32 кг. Габариты упаковки полок 1015х515х143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</si>
  <si>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35 кг. Габариты упаковки полок 1015х615х143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</si>
  <si>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31 кг. Габариты упаковки полок 1115х415х143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</si>
  <si>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34 кг. Габариты упаковки полок 1115х515х143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</si>
  <si>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37 кг. Габариты упаковки полок 1115х615х143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</si>
  <si>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32 кг. Габариты упаковки полок 1215х415х143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</si>
  <si>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36 кг. Габариты упаковки полок 1215х515х143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</si>
  <si>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39 кг. Габариты упаковки полок 1215х615х143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</si>
  <si>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35 кг. Габариты упаковки полок 1315х415х143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</si>
  <si>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38 кг. Габариты упаковки полок 1315х515х143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</si>
  <si>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1315х615х143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</si>
  <si>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36 кг. Габариты упаковки полок 1415х415х143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</si>
  <si>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</si>
  <si>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</si>
  <si>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37 кг. Габариты упаковки полок 1515х415х143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</si>
  <si>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42 кг. Габариты упаковки полок 1515х515х143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</si>
  <si>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46 кг. Габариты упаковки полок 1515х615х143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</si>
  <si>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</si>
  <si>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</si>
  <si>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49 кг. Габариты упаковки полок 1615х615х143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</si>
  <si>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</si>
  <si>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46 кг. Габариты упаковки полок 1715х515х143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</si>
  <si>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51 кг. Габариты упаковки полок 1715х615х143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</si>
  <si>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</si>
  <si>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48 кг. Габариты упаковки полок 1815х515х143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</si>
  <si>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54 кг. Габариты упаковки полок 1815х615х143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</si>
  <si>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45 кг. Габариты упаковки полок 1915х415х143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</si>
  <si>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51 кг. Габариты упаковки полок 1915х515х143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</si>
  <si>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56 кг. Габариты упаковки полок 1915х615х143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</si>
  <si>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2015х415х143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</si>
  <si>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52 кг. Габариты упаковки полок 2015х515х143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</si>
  <si>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57 кг. Габариты упаковки полок 2015х615х143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</si>
  <si>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17 кг. Габариты упаковки полок 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</si>
  <si>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18 кг. Габариты упаковки полок 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</si>
  <si>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</si>
  <si>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18 кг. Габариты упаковки полок 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</si>
  <si>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</si>
  <si>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</si>
  <si>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</si>
  <si>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</si>
  <si>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23 кг. Габариты упаковки полок 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</si>
  <si>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21 кг. Габариты упаковки полок 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</si>
  <si>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23 кг. Габариты упаковки полок 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</si>
  <si>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</si>
  <si>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</si>
  <si>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</si>
  <si>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</si>
  <si>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25 кг. Габариты упаковки полок 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</si>
  <si>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27 кг. Габариты упаковки полок 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</si>
  <si>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30 кг. Габариты упаковки полок 915х615х143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</si>
  <si>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33 кг. Габариты упаковки полок 1015х415х143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</si>
  <si>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36 кг. Габариты упаковки полок 1015х515х143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</si>
  <si>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</si>
  <si>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35 кг. Габариты упаковки полок 1115х415х143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</si>
  <si>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39 кг. Габариты упаковки полок 1115х515х143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</si>
  <si>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42 кг. Габариты упаковки полок 1115х615х143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</si>
  <si>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37 кг. Габариты упаковки полок 1215х415х143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</si>
  <si>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1215х515х143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</si>
  <si>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1215х615х143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</si>
  <si>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1315х415х143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</si>
  <si>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43 кг. Габариты упаковки полок 1315х515х143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</si>
  <si>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1315х615х143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</si>
  <si>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</si>
  <si>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46 кг. Габариты упаковки полок 1415х515х143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</si>
  <si>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49 кг. Габариты упаковки полок 1415х615х143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</si>
  <si>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43 кг. Габариты упаковки полок 1515х415х143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</si>
  <si>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1515х515х143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</si>
  <si>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52 кг. Габариты упаковки полок 1515х615х143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</si>
  <si>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45 кг. Габариты упаковки полок 1615х415х143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</si>
  <si>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50 кг. Габариты упаковки полок 1615х515х143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</si>
  <si>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55 кг. Габариты упаковки полок 1615х615х143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</si>
  <si>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1715х415х143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</si>
  <si>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52 кг. Габариты упаковки полок 1715х515х143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</si>
  <si>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57 кг. Габариты упаковки полок 1715х615х143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</si>
  <si>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50 кг. Габариты упаковки полок 1815х415х143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</si>
  <si>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54 кг. Габариты упаковки полок 1815х515х143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</si>
  <si>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60 кг. Габариты упаковки полок 1815х615х143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</si>
  <si>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51 кг. Габариты упаковки полок 1915х415х143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</si>
  <si>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57 кг. Габариты упаковки полок 1915х515х143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</si>
  <si>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62 кг. Габариты упаковки полок 1915х615х143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</si>
  <si>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53 кг. Габариты упаковки полок 2015х415х143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</si>
  <si>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58 кг. Габариты упаковки полок 2015х515х143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</si>
  <si>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64 кг. Габариты упаковки полок 2015х615х143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</si>
  <si>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</si>
  <si>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</si>
  <si>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24 кг. Габариты упаковки полок 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</si>
  <si>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</si>
  <si>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24 кг. Габариты упаковки полок 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</si>
  <si>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</si>
  <si>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24 кг. Габариты упаковки полок 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</si>
  <si>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</si>
  <si>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</si>
  <si>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25 кг. Габариты упаковки полок 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</si>
  <si>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</si>
  <si>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30 кг. Габариты упаковки полок 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</si>
  <si>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27 кг. Габариты упаковки полок 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</si>
  <si>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30 кг. Габариты упаковки полок 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</si>
  <si>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33 кг. Габариты упаковки полок 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</si>
  <si>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29 кг. Габариты упаковки полок 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</si>
  <si>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32 кг. Габариты упаковки полок 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</si>
  <si>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34 кг. Габариты упаковки полок 915х615х143 мм.</t>
  </si>
  <si>
    <t>Наименование</t>
  </si>
  <si>
    <t>Прилавок для приборов и подносов с заниженной столешницей 600</t>
  </si>
  <si>
    <t>Мармит 1-х блюд индукционный 2-х конфорочный 1120</t>
  </si>
  <si>
    <t>М1ИЧ-3К-15</t>
  </si>
  <si>
    <t>Мармит 1-х блюд индукционный 3-х конфорочный 1500</t>
  </si>
  <si>
    <t>Мармит 1-х блюд 2-х конфорочный чугунные конфорки 1120</t>
  </si>
  <si>
    <t>М1ЧЧ-3К-15</t>
  </si>
  <si>
    <t>Мармит 1-х блюд 3-х конфорочный чугунные конфорки 1500</t>
  </si>
  <si>
    <t>Мармит 1-х блюд под супницы 1120</t>
  </si>
  <si>
    <t>М1СЧ-3К-15</t>
  </si>
  <si>
    <t>Мармит 1-х блюд под супницы 1500</t>
  </si>
  <si>
    <t>Мармит 2-х блюд паровой 1120</t>
  </si>
  <si>
    <t>М2ПЧ-15</t>
  </si>
  <si>
    <t>Мармит 2-х блюд паровой 1500</t>
  </si>
  <si>
    <t>Прилавок-витрина холодильный закрытый 1120</t>
  </si>
  <si>
    <t>ПНЧ-6</t>
  </si>
  <si>
    <t>Прилавок нейтральный 600</t>
  </si>
  <si>
    <t>ПНЧ-7</t>
  </si>
  <si>
    <t>Прилавок нейтральный 700</t>
  </si>
  <si>
    <t>ПНЧ-8</t>
  </si>
  <si>
    <t>Прилавок нейтральный 800</t>
  </si>
  <si>
    <t>ПНЧ-9</t>
  </si>
  <si>
    <t>Прилавок нейтральный 900</t>
  </si>
  <si>
    <t>ПНЧ-10</t>
  </si>
  <si>
    <t>Прилавок нейтральный 1000</t>
  </si>
  <si>
    <t>ПНЧ-13</t>
  </si>
  <si>
    <t>Прилавок нейтральный 1300</t>
  </si>
  <si>
    <t>ПНЧ-14</t>
  </si>
  <si>
    <t>Прилавок нейтральный 1400</t>
  </si>
  <si>
    <t>ПНЧ-15</t>
  </si>
  <si>
    <t>Прилавок нейтральный 1500</t>
  </si>
  <si>
    <t>ПНЧ-16</t>
  </si>
  <si>
    <t>Прилавок нейтральный 1600</t>
  </si>
  <si>
    <t>ПНЧ-17</t>
  </si>
  <si>
    <t>Прилавок нейтральный 1700</t>
  </si>
  <si>
    <t>ПНЧ-18</t>
  </si>
  <si>
    <t>Прилавок нейтральный 1800</t>
  </si>
  <si>
    <t>ПНЧ-19</t>
  </si>
  <si>
    <t>Прилавок нейтральный 1900</t>
  </si>
  <si>
    <t>ПНЧ-20</t>
  </si>
  <si>
    <t>Прилавок нейтральный 2000</t>
  </si>
  <si>
    <t>Прилавок-витрина нейтральный закрытый 1120</t>
  </si>
  <si>
    <t>Тепловое оборудование</t>
  </si>
  <si>
    <t>Нейтральное оборудование</t>
  </si>
  <si>
    <t>Линии раздачи</t>
  </si>
  <si>
    <t>Габаритные размеры (ШхГхВ), мм</t>
  </si>
  <si>
    <t>ПППЧ-БН-СЗ-6</t>
  </si>
  <si>
    <t>М1ИЧ-2К-11,2</t>
  </si>
  <si>
    <t>М1ЧЧ-2К-11,2</t>
  </si>
  <si>
    <t>М1СЧ-2К-11,2</t>
  </si>
  <si>
    <t>М2ПЧ-11,2</t>
  </si>
  <si>
    <t>ПВХЗЧ-11,2</t>
  </si>
  <si>
    <t>ПВНЗЧ-11,2</t>
  </si>
  <si>
    <t>ККЧ-11,2</t>
  </si>
  <si>
    <t>RRP*, руб. с НДС</t>
  </si>
  <si>
    <t>Тележки-шпильки</t>
  </si>
  <si>
    <t>Тип</t>
  </si>
  <si>
    <t>Размер гастроемкости</t>
  </si>
  <si>
    <t>Размер противня</t>
  </si>
  <si>
    <t>Тип колеса</t>
  </si>
  <si>
    <t>Универсальная стандартные колеса 75 мм</t>
  </si>
  <si>
    <t>GN 1/1</t>
  </si>
  <si>
    <t>600х400</t>
  </si>
  <si>
    <t>Стандартное из резины Ø 75 мм</t>
  </si>
  <si>
    <t>ТШУЧ-4,47/6,35/15,7-14-7,5</t>
  </si>
  <si>
    <t>Тележка-шпилька универсальная 635х447х1570 14 направляющих стандартные колеса 75 мм</t>
  </si>
  <si>
    <t>635х447х1570</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</si>
  <si>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из резины стандартные 4 штуки, диаметр колеса 75 мм, колесная опора с тормозом 2 колеса.  Поставляется в собранном виде. Габариты в упаковке 635х447х1570.</t>
  </si>
  <si>
    <t>GN 2/1</t>
  </si>
  <si>
    <t>600x800</t>
  </si>
  <si>
    <t>ТШУЧ-6,5/8,35/17,5-16-7,5</t>
  </si>
  <si>
    <t>Тележка-шпилька универсальная 650х835х1750 16 направляющих стандартные колеса 75 мм</t>
  </si>
  <si>
    <t xml:space="preserve"> 650х835х1750</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</si>
  <si>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из резины стандартные 4 штуки, диаметр колеса 75 мм. Колесная опора с тормозом - 2 колеса. Поставляется в собранном виде. Габариты в упаковке 650х835х1750.</t>
  </si>
  <si>
    <t>Универсальная стандартные колеса  75 мм</t>
  </si>
  <si>
    <t>Стандартное из резины  Ø 75 мм</t>
  </si>
  <si>
    <t>ТШУЧ-6,5/8,35/17,5-20-7,5</t>
  </si>
  <si>
    <t>Тележка-шпилька универсальная 650х835х1750 20 направляющих стандартные колеса 75 мм</t>
  </si>
  <si>
    <t xml:space="preserve"> 650х835х1750 </t>
  </si>
  <si>
    <t>Тележка-шпилька универсальная, 20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из резины стандартные 4 штуки, диаметр колеса 75 мм, колесная опора с тормозом 2 колеса.  Поставляется в собранном виде. Габариты в упаковке 650х835х1750.</t>
  </si>
  <si>
    <t>Универсальная стандартные колеса 125 мм</t>
  </si>
  <si>
    <t>Стандартное из резины Ø 125 мм</t>
  </si>
  <si>
    <t>ТШУЧ-6,35/4,47/16,2-14-12,5</t>
  </si>
  <si>
    <t>Тележка-шпилька 635х447х1625 универсальная 14 направляющих стандартные колеса 125 мм</t>
  </si>
  <si>
    <t>635х447х1625</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</si>
  <si>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из резины стандартные 4 штуки, диаметр колеса 125 мм, колесная опора с тормозом 2 колеса. Поставляется в собранном виде. Габариты в упаковке 635х447х1625.</t>
  </si>
  <si>
    <t>ТШУЧ-6,5/8,35/18-16-12,5</t>
  </si>
  <si>
    <t>Тележка-шпилька универсальная 650х835х1800 16 направляющих стандартные колеса 125 мм</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</si>
  <si>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из резины стандартные 4 штуки, диаметр колеса 125 мм.. Колесная опора с тормозом - 2 колеса. Поставляется в собранном виде. Габариты в упаковке 650х835х1750.</t>
  </si>
  <si>
    <t>ТШУЧ-6,5/8,35/18-20-12,5</t>
  </si>
  <si>
    <t>Тележка-шпилька универсальная 650х835х1800 20 направляющих стандартные колеса 125 мм</t>
  </si>
  <si>
    <t>Тележка-шпилька универсальная, 20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125 мм, колесная опора с тормозом 2 колеса.  Поставляется в собранном виде. Габариты в упаковке 650х835х1750.</t>
  </si>
  <si>
    <t>Универсальная морозостойкие колеса 80 мм</t>
  </si>
  <si>
    <t>Морозостойкое Ø 80</t>
  </si>
  <si>
    <t>ТШУЧ-4,47/6,35/15,75-14-М8</t>
  </si>
  <si>
    <t>Тележка-шпилька универсальная 635х447х1580 14 направляющих, морозостойкие колеса 80 мм</t>
  </si>
  <si>
    <t>635х447х1580</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</si>
  <si>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4 штуки, диаметр колеса 80 мм, морозостойкие, колесная опора с тормозом 2 колеса.  Вес изделия 36 кг. Поставляется в собранном виде. Габариты в упаковке 635х447х1580</t>
  </si>
  <si>
    <t>ТШУЧ-6,5/8,35/17,5-16-М8</t>
  </si>
  <si>
    <t>Тележка-шпилька универсальная 650х835х1760 16 направляющих, морозостойкие колеса 80 мм</t>
  </si>
  <si>
    <t>650х835х1760</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</si>
  <si>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650х835х1760.</t>
  </si>
  <si>
    <t>ТШУЧ-6,5/8,35/17,5-20-М8</t>
  </si>
  <si>
    <t>Тележка-шпилька универсальная 650х835х1760 20 направляющих, морозостойкие колеса 80 мм</t>
  </si>
  <si>
    <t>650х835х1750</t>
  </si>
  <si>
    <t>Тележка-шпилька универсальная, 20 направляющих, из стали марки AISI430. Конструкция сварная открытая, каркас из трубы 20х20. Направляющие подходят для противней размером 600х800 и гастроемкостей типа GN2/1.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650х835х1750.</t>
  </si>
  <si>
    <t>Универсальная морозостойкие колеса 100 мм</t>
  </si>
  <si>
    <t>Морозостойкое Ø 100</t>
  </si>
  <si>
    <t>ТШУЧ-4,47/6,35/15,95-14-М10</t>
  </si>
  <si>
    <t>Тележка-шпилька универсальная 635х447х1600 14 направляющих, морозостойкие колеса 100 мм</t>
  </si>
  <si>
    <t>635х447х1600</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</si>
  <si>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635х447х1600.</t>
  </si>
  <si>
    <t>ТШУЧ-6,5/8,35/17,75-16-М10</t>
  </si>
  <si>
    <t>Тележка-шпилька универсальная 650х835х1780 16 направляющих, морозостойкие колеса  100 мм</t>
  </si>
  <si>
    <t>650х835х1780</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</si>
  <si>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650х835х1780.</t>
  </si>
  <si>
    <t>ТШУЧ-6,5/8,35/17,75-20-М10</t>
  </si>
  <si>
    <t>Тележка-шпилька универсальная 650х835х1780 20 направляющих, морозостойкие колеса  100 мм</t>
  </si>
  <si>
    <t>Тележка-шпилька универсальная 20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650х835х1750.</t>
  </si>
  <si>
    <t>Универсальная жаропрочные колеса 80 мм</t>
  </si>
  <si>
    <t>Жаропрочное Ø 80</t>
  </si>
  <si>
    <t>ТШУЧ-4,47/6,35/15,75-14-Т8</t>
  </si>
  <si>
    <t>Тележка-шпилька универсальная 635х447х1580 14 направляющих жаропрочные колеса 80 мм</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</si>
  <si>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635х447х1580.</t>
  </si>
  <si>
    <t>ТШУЧ-6,5/8,35/17,5-16-Т8</t>
  </si>
  <si>
    <t>Тележка-шпилька универсальная 650х835х1760 16 направляющих жаропрочные колеса 80 мм</t>
  </si>
  <si>
    <t xml:space="preserve"> 650х835х1760</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</si>
  <si>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650х835х1760.</t>
  </si>
  <si>
    <t>ТШУЧ-6,5/8,35/17,5-20-Т8</t>
  </si>
  <si>
    <t>Тележка-шпилька универсальная 650х835х1760 20 направляющих жаропрочные колеса 80 мм</t>
  </si>
  <si>
    <t>Тележка-шпилька универсальная, 20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80 мм, жаропрочное, колесная опора с тормозом 2 колеса. Вес изделия без упаковки..... Поставляется в собранном виде. Габариты в упаковке ....х....х...</t>
  </si>
  <si>
    <t>Под противни стандартные колеса 75 мм</t>
  </si>
  <si>
    <t>Нет</t>
  </si>
  <si>
    <t>ТШПРЧ-4,47/6,35/15,7-14-7,5</t>
  </si>
  <si>
    <t>Тележка-шпилька 635х447х1570 под противни 14 направляющих стандартные колеса 75 мм</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</si>
  <si>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80 мм, стандартное из резины 75 мм, колесная опора с тормозом 2 колеса. Поставляется в собранном виде. Габариты в упаковке 635х447х1570.</t>
  </si>
  <si>
    <t>Под противни стандартные колеса 125 мм</t>
  </si>
  <si>
    <t>ТШПРЧ-4,47/6,35/15,7-14-12,5</t>
  </si>
  <si>
    <t>Тележка-шпилька 635х447х1625 под противни 14 направляющих стандартные  колеса 125 мм</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</si>
  <si>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стандартное из резины 125 мм, 4 штуки, диаметр колеса 80 мм, колесная опора с тормозом 2 колеса.  Поставляется в собранном виде. Габариты в упаковке 635х447х1625.</t>
  </si>
  <si>
    <t>Под противни морозостойкие колеса 80 мм</t>
  </si>
  <si>
    <t>ТШПРЧ-4,47/6,35/15,75-14-М8</t>
  </si>
  <si>
    <t>Тележка-шпилька 635х447х1580 под противни 14 направляющих морозостойкие колеса 80 мм</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</si>
  <si>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635х447х1580.</t>
  </si>
  <si>
    <t>Под противни морозостойкие колеса 100 мм</t>
  </si>
  <si>
    <t>ТШПРЧ-4,47/6,35/15,95-14-М10</t>
  </si>
  <si>
    <t>Тележка-шпилька 635х447х1600 под противни 14 направляющих морозостойкие  колеса 100 мм</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</si>
  <si>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635х447х1600.</t>
  </si>
  <si>
    <t>Под противни жаропрочные колеса 80 мм</t>
  </si>
  <si>
    <t>ТШПРЧ-4,47/6,35/15,75-14-Т8</t>
  </si>
  <si>
    <t>Тележка-шпилька 635х447х1580 под противни 14 направляющих жаропрочные  колеса 80 мм</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</si>
  <si>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635х447х1580.</t>
  </si>
  <si>
    <t>Под гастроемкость стандартные колеса 75 мм</t>
  </si>
  <si>
    <t>ТШГЧ-3,68/5,65/15,7-14-7,5</t>
  </si>
  <si>
    <t xml:space="preserve">Тележка-шпилька 565х368х1570 под гастроемкости 14 направляющих стандартные  колеса 75 мм </t>
  </si>
  <si>
    <t>565х368х1570</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</si>
  <si>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75 мм, стандартные, колесная опора с тормозом 2 колеса.  Поставляется в собранном виде. Габариты в упаковке 565х368х1570.</t>
  </si>
  <si>
    <t>Под гастроемкость стандартные колеса 125 мм</t>
  </si>
  <si>
    <t>ТШГЧ-3,68/5,65/16,2-14-12,5</t>
  </si>
  <si>
    <t>Тележка-шпилька 565х368х1625  под гастроемкости 14 направляющих стандартные  колеса 125 мм</t>
  </si>
  <si>
    <t>565х368х1625</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</si>
  <si>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125 мм, стандартные, колесная опора с тормозом 2 колеса. Поставляется в собранном виде. Габариты в упаковке 565х368х1625.</t>
  </si>
  <si>
    <t>Под гастроемкость морозстойкие 80 мм</t>
  </si>
  <si>
    <t>ТШГЧ-3,68/5,65/15,75-14-М8</t>
  </si>
  <si>
    <t>Тележка-шпилька 565х368х1580 под гастроемкости 14 направляющих морозостойкие  колеса 80 мм</t>
  </si>
  <si>
    <t>565х368х1580</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</si>
  <si>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565х368х1580.</t>
  </si>
  <si>
    <t>Под гастроемкость морозстойкие 100 мм</t>
  </si>
  <si>
    <t>ТШГЧ-3,68/5,65/15,95-14-М10</t>
  </si>
  <si>
    <t>Тележка-шпилька 565х368х1600 под гастроемкости 14 направляющих морозостойкие  колеса 100 мм</t>
  </si>
  <si>
    <t>565х368х1600</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</si>
  <si>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565х368х1600</t>
  </si>
  <si>
    <t>Под гастроемкость жаропрочные 80 мм</t>
  </si>
  <si>
    <t>ТШГЧ-3,68/5,65/15,75-14-Т8</t>
  </si>
  <si>
    <t>Тележка-шпилька 565х368х1580 под гастроемкости 14 направляющих жаропрочные  колеса 80 мм</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</si>
  <si>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565х368х1580.</t>
  </si>
  <si>
    <t>*Высота может меняться в зависимости от диаметра колеса</t>
  </si>
  <si>
    <t>ПЧЧ-2К9-4,5/9/4,7</t>
  </si>
  <si>
    <t> ПЧЧ-4К9-8,4/9/4,7</t>
  </si>
  <si>
    <t>ПЧЧ-6К9-12,2/9/4,7</t>
  </si>
  <si>
    <t>660х660х660(1320)</t>
  </si>
  <si>
    <t>1120х1045(660)х870(1340)</t>
  </si>
  <si>
    <t>1500х1045(660)х870(1340)</t>
  </si>
  <si>
    <t>1120х1030(660)х870(1320)</t>
  </si>
  <si>
    <t>1500х1030(660)х870(1320)</t>
  </si>
  <si>
    <t>1120х1030(660)х1707</t>
  </si>
  <si>
    <t>ПНЧ-11,2</t>
  </si>
  <si>
    <t>Прилавок нейтральный 1120</t>
  </si>
  <si>
    <t>RRP*, руб. с НДС 22%</t>
  </si>
  <si>
    <t>каркас профильная труба 40х40, сплошная полка</t>
  </si>
  <si>
    <t>каркас уголок, сплошная полка</t>
  </si>
  <si>
    <t>каркас профильная труба, обвязка с 4-х сторон</t>
  </si>
  <si>
    <t>каркас уголок, обвязка с 4-х сторон</t>
  </si>
  <si>
    <t>Столы тумбы</t>
  </si>
  <si>
    <t>Двери-купе</t>
  </si>
  <si>
    <t>Стол-тумба двери-купе</t>
  </si>
  <si>
    <t>СТТЧ-К-8/6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</si>
  <si>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800х600х850 мм. </t>
  </si>
  <si>
    <t>СТТЧ-К-8/7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</si>
  <si>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800х700х850  мм. </t>
  </si>
  <si>
    <t>СТТЧ-К-9/6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</si>
  <si>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900х600х850 мм. </t>
  </si>
  <si>
    <t>СТТЧ-К-9/7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</si>
  <si>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900х700х850 мм. </t>
  </si>
  <si>
    <t>СТТЧ-К-10/6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</si>
  <si>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1000х600х850 мм. </t>
  </si>
  <si>
    <t>СТТЧ-К-10/7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</si>
  <si>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1000х700х850  мм. </t>
  </si>
  <si>
    <t>СТТЧ-К-11/6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</si>
  <si>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1100х600х850 мм. </t>
  </si>
  <si>
    <t>СТТЧ-К-11/7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</si>
  <si>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1100х700х850 мм. </t>
  </si>
  <si>
    <t>СТТЧ-К-12/6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</si>
  <si>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1200х600х850 мм. </t>
  </si>
  <si>
    <t>СТТЧ-К-12/7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</si>
  <si>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1200х700х850 мм. </t>
  </si>
  <si>
    <t>СТТЧ-К-13/6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</si>
  <si>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мм. </t>
  </si>
  <si>
    <t>СТТЧ-К-13/7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</si>
  <si>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1300х600х850 мм. </t>
  </si>
  <si>
    <t>СТТЧ-К-14/6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</si>
  <si>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1400х600х850 мм. </t>
  </si>
  <si>
    <t>СТТЧ-К-14/7</t>
  </si>
  <si>
    <t>СТТЧ-К-15/6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</si>
  <si>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1400х700х850  мм. </t>
  </si>
  <si>
    <t>СТТЧ-К-15/7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</si>
  <si>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1500х700х850 мм. </t>
  </si>
  <si>
    <t>СТТЧ-К-16/6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</si>
  <si>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1600х600х850  мм. </t>
  </si>
  <si>
    <t>СТТЧ-К-16/7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</si>
  <si>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1600х700х850 мм. </t>
  </si>
  <si>
    <t>СТТЧ-К-17/6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</si>
  <si>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1700х600х850 мм. </t>
  </si>
  <si>
    <t>СТТЧ-К-17/7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</si>
  <si>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1700х700х850мм. </t>
  </si>
  <si>
    <t>СТТЧ-К-18/6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</si>
  <si>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1800х600х850  мм. </t>
  </si>
  <si>
    <t>СТТЧ-К-18/7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</si>
  <si>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1800х700х850мм. </t>
  </si>
  <si>
    <t>Распашные двери</t>
  </si>
  <si>
    <t>Стол-тумба распашные двери</t>
  </si>
  <si>
    <t>СТТЧ-Р-6/6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</si>
  <si>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600х600х850 мм. </t>
  </si>
  <si>
    <t>СТТЧ-Р-6/7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</si>
  <si>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600х700х850 мм. </t>
  </si>
  <si>
    <t>СТТЧ-Р-7/6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</si>
  <si>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700х600х850 мм. </t>
  </si>
  <si>
    <t>СТТЧ-Р-7/7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</si>
  <si>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700х700х850 мм. </t>
  </si>
  <si>
    <t>СТТЧ-Р-8/6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</si>
  <si>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800х600х850 мм. </t>
  </si>
  <si>
    <t>СТТЧ-Р-8/7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</si>
  <si>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800х700х850 мм. </t>
  </si>
  <si>
    <t>СТТЧ-Р-9/6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</si>
  <si>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900х600х850 мм. </t>
  </si>
  <si>
    <t>СТТЧ-Р-9/7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</si>
  <si>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900х700х850 мм. </t>
  </si>
  <si>
    <t>СТТЧ-Р-10/6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</si>
  <si>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1000х600х850 мм. </t>
  </si>
  <si>
    <t>СТТЧ-Р-10/7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</si>
  <si>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1000х700х850 мм. </t>
  </si>
  <si>
    <t>СТТЧ-Р-11/6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</si>
  <si>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1100х600х850 мм. </t>
  </si>
  <si>
    <t>СТТЧ-Р-11/7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</si>
  <si>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1100х700х850 мм. </t>
  </si>
  <si>
    <t>СТТЧ-Р-12/6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</si>
  <si>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1200х600х850 мм. </t>
  </si>
  <si>
    <t>СТТЧ-Р-12/7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</si>
  <si>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1200х700х850 мм. </t>
  </si>
  <si>
    <t>СТТЧ-Р-13/6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</si>
  <si>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1300х600х850 мм. </t>
  </si>
  <si>
    <t>СТТЧ-Р-13/7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</si>
  <si>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1300х700х850 мм. </t>
  </si>
  <si>
    <t>СТТЧ-Р-14/6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</si>
  <si>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1400х600х850 мм. </t>
  </si>
  <si>
    <t>СТТЧ-Р-14/7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</si>
  <si>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1400х700х850 мм. </t>
  </si>
  <si>
    <t>СТТЧ-Р-15/6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</si>
  <si>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1500х600х850 мм. </t>
  </si>
  <si>
    <t>СТТЧ-Р-15/7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</si>
  <si>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1500х700х850 мм. </t>
  </si>
  <si>
    <t>СТТЧ-Р-16/6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</si>
  <si>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1600х600х850 мм. </t>
  </si>
  <si>
    <t>СТТЧ-Р-16/7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</si>
  <si>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1600х700х850 мм. </t>
  </si>
  <si>
    <t>СТТЧ-Р-17/6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</si>
  <si>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1700х600х850 мм. </t>
  </si>
  <si>
    <t>СТТЧ-Р-17/7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</si>
  <si>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1700х700х850 мм. </t>
  </si>
  <si>
    <t>СТТЧ-Р-18/6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</si>
  <si>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1800х600х850 мм. </t>
  </si>
  <si>
    <t>СТТЧ-Р-18/7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</si>
  <si>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1800х700х850 мм. </t>
  </si>
  <si>
    <t>Без дверей</t>
  </si>
  <si>
    <t>Стол-тумба без дверей</t>
  </si>
  <si>
    <t>СТТЧ-О-6/6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</si>
  <si>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600х600х850 мм. </t>
  </si>
  <si>
    <t>СТТЧ-О-6/7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</si>
  <si>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600х700х850 мм. </t>
  </si>
  <si>
    <t>СТТЧ-О-7/6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</si>
  <si>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700х600х850 мм. </t>
  </si>
  <si>
    <t>СТТЧ-О-7/7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</si>
  <si>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700х700х850 мм. </t>
  </si>
  <si>
    <t>СТТЧ-О-8/6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</si>
  <si>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800х600х850 мм. </t>
  </si>
  <si>
    <t>СТТЧ-О-8/7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</si>
  <si>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800х700х850 мм. </t>
  </si>
  <si>
    <t>СТТЧ-О-9/6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</si>
  <si>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900х600х850 мм. </t>
  </si>
  <si>
    <t>СТТЧ-О-9/7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</si>
  <si>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900х700х850 мм. </t>
  </si>
  <si>
    <t>СТТЧ-О-10/6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</si>
  <si>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1000х600х850 мм. </t>
  </si>
  <si>
    <t>СТТЧ-О-10/7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</si>
  <si>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1000х700х850 мм. </t>
  </si>
  <si>
    <t>СТТЧ-О-11/6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</si>
  <si>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1100х600х850 мм. </t>
  </si>
  <si>
    <t>СТТЧ-О-11/7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</si>
  <si>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1100х700х850 мм. </t>
  </si>
  <si>
    <t>СТТЧ-О-12/6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</si>
  <si>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1200х600х850 мм. </t>
  </si>
  <si>
    <t>СТТЧ-О-12/7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</si>
  <si>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1200х700х850 мм. </t>
  </si>
  <si>
    <t>СТТЧ-О-13/6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</si>
  <si>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1300х600х850 мм. </t>
  </si>
  <si>
    <t>СТТЧ-О-13/7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</si>
  <si>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1300х700х850 мм. </t>
  </si>
  <si>
    <t>СТТЧ-О-14/6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</si>
  <si>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1400х600х850 мм. </t>
  </si>
  <si>
    <t>СТТЧ-О-14/7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</si>
  <si>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1400х700х850 мм. </t>
  </si>
  <si>
    <t>СТТЧ-О-15/6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</si>
  <si>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1500х600х850 мм. </t>
  </si>
  <si>
    <t>СТТЧ-О-15/7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</si>
  <si>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1500х700х850 мм. </t>
  </si>
  <si>
    <t>СТТЧ-О-16/6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</si>
  <si>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1600х600х850 мм. </t>
  </si>
  <si>
    <t>СТТЧ-О-16/7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</si>
  <si>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1600х700х850 мм. </t>
  </si>
  <si>
    <t>СТТЧ-О-17/6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</si>
  <si>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1700х600х850 мм. </t>
  </si>
  <si>
    <t>СТТЧ-О-17/7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</si>
  <si>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1700х700х850 мм. </t>
  </si>
  <si>
    <t>СТТЧ-О-18/6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</si>
  <si>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1800х600х850 мм. </t>
  </si>
  <si>
    <t>СТТЧ-О-18/7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</si>
  <si>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1800х700х850 мм. </t>
  </si>
  <si>
    <t>Полки настенные открытые</t>
  </si>
  <si>
    <t>Позиция</t>
  </si>
  <si>
    <t>Полка-шкаф без дверей</t>
  </si>
  <si>
    <t>ПШЧ-О-6/3/6</t>
  </si>
  <si>
    <t>ПШЧ-О-6/4/6</t>
  </si>
  <si>
    <t>ПШЧ-О-8/3/6</t>
  </si>
  <si>
    <t>ПШЧ-О-8/4/6</t>
  </si>
  <si>
    <t>ПШЧ-О-10/3/6</t>
  </si>
  <si>
    <t>ПШЧ-О-10/4/6</t>
  </si>
  <si>
    <t>ПШЧ-О-12/3/6</t>
  </si>
  <si>
    <t>ПШЧ-О-12/4/6</t>
  </si>
  <si>
    <t>ПШЧ-О-14/3/6</t>
  </si>
  <si>
    <t xml:space="preserve">Полка-шкаф </t>
  </si>
  <si>
    <t>ПШЧ-О-14/4/6</t>
  </si>
  <si>
    <t>600Х300Х600</t>
  </si>
  <si>
    <t xml:space="preserve">Полка шкаф  </t>
  </si>
  <si>
    <t xml:space="preserve">Полка настенная выполнена из из стали марки AISI 430 и толщиной 0,8 мм. Полка закрытая без дверей. В упакованном виде изделие имеет габариты 600х300х400 мм. </t>
  </si>
  <si>
    <t xml:space="preserve">Полка настенная выполнена из из стали марки AISI 430 и толщиной 0,8 мм. Полка закрытая без дверей. В упакованном виде изделие имеет габариты 600х400х600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</si>
  <si>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800х300х600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</si>
  <si>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800х400х600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</si>
  <si>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1000х300х600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</si>
  <si>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1000х400х600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</si>
  <si>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1200х300х600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</si>
  <si>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1200х400х600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</si>
  <si>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1400х300х600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</si>
  <si>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1400х400х600 мм. </t>
  </si>
  <si>
    <t>Полки настенные закрытые</t>
  </si>
  <si>
    <t>Полки настенные закрытые без дверей</t>
  </si>
  <si>
    <t xml:space="preserve">Полки настенные закрытые с дверцами </t>
  </si>
  <si>
    <t>Полка-шкаф двери-купе</t>
  </si>
  <si>
    <t>ПШЧ-К-6/3/6</t>
  </si>
  <si>
    <t>ПШЧ-К-6/4/6</t>
  </si>
  <si>
    <t>ПШЧ-К-8/3/6</t>
  </si>
  <si>
    <t>ПШЧ-К-8/4/6</t>
  </si>
  <si>
    <t>ПШЧ-К-10/3/6</t>
  </si>
  <si>
    <t>ПШЧ-К-10/4/6</t>
  </si>
  <si>
    <t>ПШЧ-К-12/3/6</t>
  </si>
  <si>
    <t>ПШЧ-К-12/4/6</t>
  </si>
  <si>
    <t>ПШЧ-К-14/3/6</t>
  </si>
  <si>
    <t>ПШЧ-К-14/4/6</t>
  </si>
  <si>
    <t>ПШЧ-К-15/3/6</t>
  </si>
  <si>
    <t>ПШЧ-К-15/4/6</t>
  </si>
  <si>
    <t xml:space="preserve">Полка настенная выполнена из из стали марки AISI 430 и толщиной 0,8 мм. Оснащена дверями-купе. В упакованном виде изделие имеет габариты 600х300х400 мм. </t>
  </si>
  <si>
    <t xml:space="preserve">Полка настенная выполнена из из стали марки AISI 430 и толщиной 0,8 мм. Оснащена дверями-купе. В упакованном виде изделие имеет габариты 600х400х600 мм. </t>
  </si>
  <si>
    <t xml:space="preserve">Полка настенная выполнена из из стали марки AISI 430 и толщиной 0,8 мм. Оснащена дверями-купе. В упакованном виде изделие имеет габариты 800х300х600 мм. </t>
  </si>
  <si>
    <t xml:space="preserve">Полка настенная выполнена из из стали марки AISI 430 и толщиной 0,8 мм. Оснащена дверями-купе. В упакованном виде изделие имеет габариты 800х400х600 мм. </t>
  </si>
  <si>
    <t xml:space="preserve">Полка настенная выполнена из из стали марки AISI 430 и толщиной 0,8 мм. Оснащена дверями-купе. В упакованном виде изделие имеет габариты 1000х300х600 мм. </t>
  </si>
  <si>
    <t xml:space="preserve">Полка настенная выполнена из из стали марки AISI 430 и толщиной 0,8 мм. Оснащена дверями-купе. В упакованном виде изделие имеет габариты 1000х400х600 мм. </t>
  </si>
  <si>
    <t xml:space="preserve">Полка настенная выполнена из из стали марки AISI 430 и толщиной 0,8 мм. Оснащена дверями-купе. В упакованном виде изделие имеет габариты 1200х300х600 мм. </t>
  </si>
  <si>
    <t xml:space="preserve">Полка настенная выполнена из из стали марки AISI 430 и толщиной 0,8 мм. Оснащена дверями-купе. В упакованном виде изделие имеет габариты 1200х400х600 мм. </t>
  </si>
  <si>
    <t xml:space="preserve">Полка настенная выполнена из из стали марки AISI 430 и толщиной 0,8 мм. Оснащена дверями-купе. В упакованном виде изделие имеет габариты 1400х300х600 мм. </t>
  </si>
  <si>
    <t xml:space="preserve">Полка настенная выполнена из из стали марки AISI 430 и толщиной 0,8 мм. Оснащена дверями-купе. В упакованном виде изделие имеет габариты 1400х400х600 мм. </t>
  </si>
  <si>
    <t xml:space="preserve">Полка настенная выполнена из из стали марки AISI 430 и толщиной 0,8 мм. Оснащена дверями-купе. В упакованном виде изделие имеет габариты 1500х300х600 мм. </t>
  </si>
  <si>
    <t xml:space="preserve">Полка настенная выполнена из из стали марки AISI 430 и толщиной 0,8 мм. Оснащена дверями-купе. В упакованном виде изделие имеет габариты 1500х400х600 мм. </t>
  </si>
  <si>
    <t>Полки закрытые распашные двери</t>
  </si>
  <si>
    <t>Полка-шкаф распашные двери</t>
  </si>
  <si>
    <t>ПШЧ-Р-6/3/6</t>
  </si>
  <si>
    <t>ПШЧ-Р-6/4/6</t>
  </si>
  <si>
    <t>ПШЧ-Р-8/4/6</t>
  </si>
  <si>
    <t>ПШЧ-Р-10/3/6</t>
  </si>
  <si>
    <t>ПШЧ-Р-10/4/6</t>
  </si>
  <si>
    <t>ПШЧ-Р-12/3/6</t>
  </si>
  <si>
    <t>ПШЧ-Р-12/4/6</t>
  </si>
  <si>
    <t>ПШЧ-Р-14/3/6</t>
  </si>
  <si>
    <t>ПШЧ-Р-14/4/6</t>
  </si>
  <si>
    <t>ПШЧ-Р-15/3/6</t>
  </si>
  <si>
    <t>ПШЧ-Р-15/4/6</t>
  </si>
  <si>
    <t xml:space="preserve">Полка настенная выполнена из из стали марки AISI 430 и толщиной 0,8 мм. Оснащена распашные дверями. В упакованном виде изделие имеет габариты 600х300х600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</si>
  <si>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600х400х600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</si>
  <si>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800х300х600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</si>
  <si>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800х400х600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</si>
  <si>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1000х300х600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</si>
  <si>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1000х400х600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</si>
  <si>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1200х300х600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</si>
  <si>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1200х400х600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</si>
  <si>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1400х300х600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</si>
  <si>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1400х400х600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</si>
  <si>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1500х300х600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</si>
  <si>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1500х400х600 мм. </t>
  </si>
  <si>
    <t>RRP*,  руб. с НДС</t>
  </si>
  <si>
    <t>Кол-во направляющих</t>
  </si>
  <si>
    <t xml:space="preserve">Мармит первых блюд, корпус из нержавеющей стали марки AISI 430 толщиной 1 мм.  Имеет 3 индукционные конфорки мощностью по 3.5 кВт. Оснащен 1 полкой сверху. </t>
  </si>
  <si>
    <t>ПШЧ-Р-8/3/6</t>
  </si>
  <si>
    <t>Цена с учетом скидки 20%</t>
  </si>
  <si>
    <t>Цена с учетом скидки 18%</t>
  </si>
  <si>
    <t>Стеллаж со стойками из уголков</t>
  </si>
  <si>
    <t>Стеллажи со стойками из профильной трубы 40х20</t>
  </si>
  <si>
    <t>Стеллажи со стойками из профильной трубы 40х40</t>
  </si>
  <si>
    <t>Плита чугунная, корпус из нержавеющей стали марки AISI 430 толщиной 1 мм.  Имеет 2 чугунные конфорки мощностью по 2,5 кВт, питание 380 В. Общая мощность 5 кВт. Габариты конфорки 300х300 мм. Поставляется в собранном виде. Вес плиты 52 кг. Габариты упаковки 465х915х485 мм.</t>
  </si>
  <si>
    <t>Плита чугунная, корпус из нержавеющей стали марки AISI 430 толщиной 1 мм.  Имеет 4 чугунные конфорки мощностью по 2,5 кВт, питание 380 В. Общая мощность 10 кВт. Габариты конфорки 300х300 мм. Поставляется в собранном виде. Вес плиты 68 кг. Габариты упаковки 855х915х485 мм.</t>
  </si>
  <si>
    <t>Плита чугунная, корпус из нержавеющей стали марки AISI 430 толщиной 1 мм.  Имеет 6 чугунны[ конфорок мощностью по 2,5 кВт, питание 380 В. Общая мощность 15 кВт. Габариты конфорки 300х300 мм. Поставляется в собранном виде. Вес плиты 92 кг. Габариты упаковки 1235х915х485 мм.</t>
  </si>
  <si>
    <t>СКИДКА 20% до 15 мая 2026</t>
  </si>
  <si>
    <t>СКИДКА 18% до 15 мая 2026</t>
  </si>
  <si>
    <t>Настенные сплошные полки 1 ярус</t>
  </si>
  <si>
    <t>Настенные сплошные полки 2 яруса</t>
  </si>
  <si>
    <t>Настенные перфорированные полки 2 яруса</t>
  </si>
  <si>
    <t>Настенные перфорированные полки 1 ярус</t>
  </si>
  <si>
    <t>до 15 мая 2026</t>
  </si>
  <si>
    <t>СТК-10/8</t>
  </si>
  <si>
    <t>Стол кондитерский 1000х800х850 сплошная полка</t>
  </si>
  <si>
    <t>1000х800х850</t>
  </si>
  <si>
    <t>СТК-15/8</t>
  </si>
  <si>
    <t>Стол кондитерский 1500х800х850 сплошная полка</t>
  </si>
  <si>
    <t>1500х800х850</t>
  </si>
  <si>
    <t>СТК-10/8-ОБ</t>
  </si>
  <si>
    <t>Стол производственный 1000х800х850 обвязка с 4-х сторон</t>
  </si>
  <si>
    <t>СТК-12/8-ОБ</t>
  </si>
  <si>
    <t>Стол производственный 1200х800х850 обвязка с 4-х сторон</t>
  </si>
  <si>
    <t>1200х800х850</t>
  </si>
  <si>
    <t>СТК-15/8-ОБ</t>
  </si>
  <si>
    <t>Стол производственный 1500х800х850 обвязка с 4-х сторон</t>
  </si>
  <si>
    <t>СТК-12/8</t>
  </si>
  <si>
    <t>Стол кондитерский 1200х800х850 сплошная полка</t>
  </si>
  <si>
    <t>НОВИНКА!</t>
  </si>
  <si>
    <t>Столы кондитерские</t>
  </si>
  <si>
    <t>СТК-18/8</t>
  </si>
  <si>
    <t>1800х800х850</t>
  </si>
  <si>
    <t>Стол кондитерский Рада СТК-10/8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из трубы 40х40 (1,2мм) и нижняя полка выполнены из нержавеющей стали AISI 430 (0,8мм).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1015х815х115 мм. Вес  изделия 26 кг.</t>
  </si>
  <si>
    <t>Стол кондитерский Рада СТК-12/8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из трубы 40х40 (1,2мм) и нижняя полка выполнены из нержавеющей стали AISI 430 (0,8мм).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1215х815х120 мм. Вес  изделия 32 кг.</t>
  </si>
  <si>
    <t>Стол кондитерский Рада СТК-10/8-ОБ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 нижняя обвязка выполнены из нержавеющей  из трубы 40х40 AISI 430 (1,2мм).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1015х815х115 мм. Вес  изделия 26 кг.</t>
  </si>
  <si>
    <t>Стол кондитерский Рада СТК-12/8-ОБ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 нижняя обвязка выполнены из нержавеющей  из трубы 40х40 AISI 430 (1,2мм).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1215х815х120 мм. Вес  изделия 32 кг.</t>
  </si>
  <si>
    <t>Стол кондитерский Рада СТК-18/8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из трубы 40х40 (1,2мм) и нижняя полка выполнены из нержавеющей стали AISI 430 (0,8мм).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1815х815х120 мм. Вес  изделия 40 кг.</t>
  </si>
  <si>
    <t>Стол кондитерский Рада СТК-15/8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из трубы 40х40 (1,2мм) и нижняя полка выполнены из нержавеющей стали AISI 430 (0,8мм).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1515х815х120 мм. Вес  изделия 40 кг.</t>
  </si>
  <si>
    <t>Стол кондитерский Рада СТК-18/8-ОБ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 нижняя обвязка выполнены из нержавеющей  из трубы 40х40 AISI 430 (1,2мм).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1815х815х120 мм. Вес  изделия 40 кг.</t>
  </si>
  <si>
    <t>Стол кондитерский Рада СТК-15/8-ОБ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 нижняя обвязка выполнены из нержавеющей  из трубы 40х40 AISI 430 (1,2мм).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1515х815х120 мм. Вес  изделия 40 кг.</t>
  </si>
  <si>
    <t>Столы с деревянной столешницей из бука</t>
  </si>
  <si>
    <t>Столы производственные, нержавеющая сталь</t>
  </si>
  <si>
    <t>Столы со столешницей из нержавеющей стали</t>
  </si>
  <si>
    <t xml:space="preserve">Столы производственные с полипропиленовой столешницей </t>
  </si>
  <si>
    <t>Столы со столешницей из полипропилена</t>
  </si>
  <si>
    <t>СТПС-10/6</t>
  </si>
  <si>
    <t>Производственный стол с полипропиленовой столешницей СТПС-10/6.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1000х600х850 мм.</t>
  </si>
  <si>
    <t>СТПС-12/6</t>
  </si>
  <si>
    <t>Производственный стол с полипропиленовой столешницей СТПС-12/6.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1200х600х850 мм.</t>
  </si>
  <si>
    <t>СТПС-15/6</t>
  </si>
  <si>
    <t>Производственный стол с полипропиленовой столешницей СТПС-15/6.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1500х600х850 мм.</t>
  </si>
  <si>
    <t>СТПС-18/6</t>
  </si>
  <si>
    <t>Производственный стол с полипропиленовой столешницей СТПС-18/6.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1800х600х850 мм.</t>
  </si>
  <si>
    <t>СТПС-10/7</t>
  </si>
  <si>
    <t>Производственный стол с полипропиленовой столешницей СТПС-10/7.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1000х700х850 мм.</t>
  </si>
  <si>
    <t>СТПС-12/7</t>
  </si>
  <si>
    <t>Производственный стол с полипропиленовой столешницей СТПС-12/7.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1200х700х850 мм.</t>
  </si>
  <si>
    <t>СТПС-15/7</t>
  </si>
  <si>
    <t>Производственный стол с полипропиленовой столешницей СТПС-15/7.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1500х700х850 мм.</t>
  </si>
  <si>
    <t>СТПС-18/7</t>
  </si>
  <si>
    <t>Производственный стол с полипропиленовой столешницей СТПС-18/7.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1800х700х850 мм.</t>
  </si>
  <si>
    <t>СТПС-10/8</t>
  </si>
  <si>
    <t>Производственный стол с полипропиленовой столешницей СТПС-10/8.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1000х800х850 мм.</t>
  </si>
  <si>
    <t>СТПС-12/8</t>
  </si>
  <si>
    <t>Производственный стол с полипропиленовой столешницей СТПС-12/8.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1200х800х850 мм.</t>
  </si>
  <si>
    <t>СТПС-15/8</t>
  </si>
  <si>
    <t>Производственный стол с полипропиленовой столешницей СТПС-15/8.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1500х800х850 мм.</t>
  </si>
  <si>
    <t>СТПС-18/8</t>
  </si>
  <si>
    <t>Производственный стол с полипропиленовой столешницей СТПС-18/8.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1800х800х850 мм.</t>
  </si>
  <si>
    <t>СТПС-10/6-ОБ</t>
  </si>
  <si>
    <t>Стол производственный с полипропиленовой столешницей 1000х600х850 обвязка с 4-х сторон</t>
  </si>
  <si>
    <t>Производственный стол с полипропиленовой столешницей СТПС-10/6-ОБ.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1000х600х850 мм.</t>
  </si>
  <si>
    <t>СТПС-12/6-ОБ</t>
  </si>
  <si>
    <t>Стол производственный с полипропиленовой столешницей 1200х600х850 обвязка с 4-х сторон</t>
  </si>
  <si>
    <t>Производственный стол с полипропиленовой столешницей СТПС-12/6-ОБ.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1200х600х850 мм.</t>
  </si>
  <si>
    <t>СТПС-15/6-ОБ</t>
  </si>
  <si>
    <t>Стол производственный с полипропиленовой столешницей 1500х600х850 обвязка с 4-х сторон</t>
  </si>
  <si>
    <t>Производственный стол с полипропиленовой столешницей СТПС-15/6-ОБ.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1500х600х850 мм.</t>
  </si>
  <si>
    <t>СТПС-18/6-ОБ</t>
  </si>
  <si>
    <t>Стол производственный с полипропиленовой столешницей 1800х600х850 обвязка с 4-х сторон</t>
  </si>
  <si>
    <t>Производственный стол с полипропиленовой столешницей СТПС-18/6-ОБ.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1800х600х850 мм.</t>
  </si>
  <si>
    <t>СТПС-10/7-ОБ</t>
  </si>
  <si>
    <t>Стол производственный с полипропиленовой столешницей 1000х700х850 обвязка с 4-х сторон</t>
  </si>
  <si>
    <t>Производственный стол с полипропиленовой столешницей СТПС-10/7-ОБ.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1000х600х850 мм.</t>
  </si>
  <si>
    <t>СТПС-12/7-ОБ</t>
  </si>
  <si>
    <t>Стол производственный с полипропиленовой столешницей 1200х700х850 обвязка с 4-х сторон</t>
  </si>
  <si>
    <t>Производственный стол с полипропиленовой столешницей СТПС-12/7-ОБ.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1200х600х850 мм.</t>
  </si>
  <si>
    <t>СТПС-15/7-ОБ</t>
  </si>
  <si>
    <t>Стол производственный с полипропиленовой столешницей 1500х700х850 обвязка с 4-х сторон</t>
  </si>
  <si>
    <t>Производственный стол с полипропиленовой столешницей СТПС-15/7-ОБ.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1500х600х850 мм.</t>
  </si>
  <si>
    <t>СТПС-18/7-ОБ</t>
  </si>
  <si>
    <t>Производственный стол с полипропиленовой столешницей СТПС-18/7-ОБ.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1800х600х850 мм.</t>
  </si>
  <si>
    <t>Стол производственный с полипропиленовой столешницей 1000х800х850 обвязка с 4-х сторон</t>
  </si>
  <si>
    <t>Производственный стол с полипропиленовой столешницей СТПС-10/8-ОБ.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1000х600х850 мм.</t>
  </si>
  <si>
    <t>Стол производственный с полипропиленовой столешницей 1200х800х850 обвязка с 4-х сторон</t>
  </si>
  <si>
    <t>Производственный стол с полипропиленовой столешницей СТПС-12/8-ОБ.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1200х600х850 мм.</t>
  </si>
  <si>
    <t>Стол производственный с полипропиленовой столешницей 1500х800х850 обвязка с 4-х сторон</t>
  </si>
  <si>
    <t>Производственный стол с полипропиленовой столешницей СТПС-15/8-ОБ.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1500х600х850 мм.</t>
  </si>
  <si>
    <t>Стол производственный с полипропиленовой столешницей 1800х800х850 обвязка с 4-х сторон</t>
  </si>
  <si>
    <t>Производственный стол с полипропиленовой столешницей СТПС-18/8-ОБ.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1800х600х850 мм.</t>
  </si>
  <si>
    <t>Стол производственный с полипропиленовой столешницей 1000х600х850 сплошная полка</t>
  </si>
  <si>
    <t>Стол производственный с полипропиленовой столешницей 1200х600х850 сплошная полка</t>
  </si>
  <si>
    <t>Стол производственный с полипропиленовой столешницей 1500х600х850 сплошная полка</t>
  </si>
  <si>
    <t>Стол производственный с полипропиленовой столешницей 1800х600х850 сплошная полка</t>
  </si>
  <si>
    <t>Стол производственный с полипропиленовой столешницей 1000х700х850 сплошная полка</t>
  </si>
  <si>
    <t>Стол производственный с полипропиленовой столешницей 1200х700х850 сплошная полка</t>
  </si>
  <si>
    <t>Стол производственный с полипропиленовой столешницей 1500х700х850 сплошная полка</t>
  </si>
  <si>
    <t>Стол производственный с полипропиленовой столешницей 1000х800х850 сплошная полка</t>
  </si>
  <si>
    <t>Стол производственный с полипропиленовой столешницей 1800х700х850 сплошная полка</t>
  </si>
  <si>
    <t>Стол производственный с полипропиленовой столешницей 1200х800х850 сплошная полка</t>
  </si>
  <si>
    <t>ПНВУ-90</t>
  </si>
  <si>
    <t>Прилавок поворотный, внутренний 90°</t>
  </si>
  <si>
    <t>1460х660х870</t>
  </si>
  <si>
    <t xml:space="preserve">Плита электрическая 4-х конфорочная на подставке </t>
  </si>
  <si>
    <t>1050х850х860</t>
  </si>
  <si>
    <t>Плита электрическая 6-и конфорочная на подставке</t>
  </si>
  <si>
    <t>1480х850х860</t>
  </si>
  <si>
    <t>Плита электрическая 2-х конфорочная с жарочным шкафом</t>
  </si>
  <si>
    <t>550х950х950</t>
  </si>
  <si>
    <t>Плита электрическая  с жарочным шкафом, корпус и жарочный шкаф из нержавеющей стали марки AISI 430 толщиной 1 мм.  Имеет 2 чугунные конфорки мощностью по 2,8 кВт, жарочный шкаф размером 329x595x290 мм, мощностью 3,2 кВт, питание 380 В. Общая мощность 8,8 кВт. Габариты конфорки 300x300 мм. Площадь конфорок - 0,18 кв.м. Вес плиты 128 кг. Габариты упаковки 750х915х1150 мм.</t>
  </si>
  <si>
    <t>Плита электрическая 4-х конфорочная с жарочным шкафом</t>
  </si>
  <si>
    <t>Плита электрическая 6-и конфорочная с жарочным шкафом</t>
  </si>
  <si>
    <t>Плиты электрические, с чугунными конфорками</t>
  </si>
  <si>
    <t>Плиты с чугунными конфорками</t>
  </si>
  <si>
    <t>Линия раздачи</t>
  </si>
  <si>
    <t>Столы, нержавеющая сталь</t>
  </si>
  <si>
    <t>Столы, полипропилен</t>
  </si>
  <si>
    <t>Столы-тумбы</t>
  </si>
  <si>
    <t>Стеллажи кухонные</t>
  </si>
  <si>
    <t>Подставки для плит</t>
  </si>
  <si>
    <t>Плиты индукционные, отдельно</t>
  </si>
  <si>
    <t>Плита индукционная 2-х конфорочная 700 серия на подставке</t>
  </si>
  <si>
    <t>400х750х860</t>
  </si>
  <si>
    <t>Плита индукционная 4-х конфорочная 700 серия на подставке</t>
  </si>
  <si>
    <t>700х750х860</t>
  </si>
  <si>
    <t>Плита индукционная, столешница из нержавеющей стали марки AISI 430 толщиной 1 мм, корпус из нержавеющей стали марки AISI 430 толщиной 0,8 мм.  Имеет 4 конфорки мощностью по 3,5 кВт, питание 380 В. Габариты стеклокерамики 280х280х6 мм. Подставка поставляется в разобранном виде. Вес плиты индукционной 40 кг. Габариты упаковки 715х765х485 мм.</t>
  </si>
  <si>
    <t>Плита индукционная 6-ти конфорочная 700 серия на подставке</t>
  </si>
  <si>
    <t>1010х750х860</t>
  </si>
  <si>
    <t>Плита индукционная, столешница из нержавеющей стали марки AISI 430 толщиной 1 мм, корпус из нержавеющей стали марки AISI 430 толщиной 0,8 мм.  Имеет 6 конфорок мощностью по 3,5 кВт, питание 380 В. Габариты стеклокерамики 280х280х6 мм. Подставка поставляется в разобранном виде. Вес плиты индукционной 58 кг. Габариты упаковки 1025х765х485 мм.</t>
  </si>
  <si>
    <t>Плита индукционная 2-х конфорочная 900 серия на подставке</t>
  </si>
  <si>
    <t>450х900х860</t>
  </si>
  <si>
    <t>Плита индукционная, столешница из нержавеющей стали марки AISI 430 толщиной 1 мм, корпус из нержавеющей стали марки AISI 430 толщиной 0,8 мм.  Имеет 2 конфорки мощностью по 3,5 кВт, питание 380 В. Габариты стеклокерамики 340х340х6 мм. Подставка поставляется в разобранном виде. Вес плиты индукционной 33 кг. Габариты упаковки 465х915х485 мм.</t>
  </si>
  <si>
    <t>Плита индукционная 4-х конфорочная 900 серия на подставке</t>
  </si>
  <si>
    <t>840х900х860</t>
  </si>
  <si>
    <t>Плита индукционная, столешница из нержавеющей стали марки AISI 430 толщиной 1 мм, корпус из нержавеющей стали марки AISI 430 толщиной 0,8 мм.  Имеет 4 конфорки мощностью по 3,5 кВт, питание 380 В. Габариты стеклокерамики 340х340х6 мм. Подставка поставляется в разобранном виде. Вес плиты индукционной 48 кг. Габариты упаковки 855х915х485 мм.</t>
  </si>
  <si>
    <t>Плита индукционная 6-ти конфорочная 900 серия на подставке</t>
  </si>
  <si>
    <t>1220х900х860</t>
  </si>
  <si>
    <t>Плита индукционная, столешница из нержавеющей стали марки AISI 430 толщиной 1 мм, корпус из нержавеющей стали марки AISI 430 толщиной 0,8 мм.  Имеет 6 конфорок мощностью по 3,5 кВт, питание 380 В. Габариты стеклокерамики 340х340х6 мм. Подставка поставляется в разобранном виде. Вес плиты индукционной 68 кг. Габариты упаковки 1235х915х485 мм.</t>
  </si>
  <si>
    <t>Плиты с чугунными конфорками на подставке</t>
  </si>
  <si>
    <t>Плиты с чугунными конфорками с жарочным шкафом</t>
  </si>
  <si>
    <t>Плита с чугунными конфорками, отдельно</t>
  </si>
  <si>
    <t>СТК-18/8-ОБ</t>
  </si>
  <si>
    <t>1120х1030(660)х870</t>
  </si>
  <si>
    <t>P7G2</t>
  </si>
  <si>
    <t>P7G4</t>
  </si>
  <si>
    <t>P7G6</t>
  </si>
  <si>
    <t>P9G2</t>
  </si>
  <si>
    <t>P9G4</t>
  </si>
  <si>
    <t>P9G6</t>
  </si>
  <si>
    <t>S7G2</t>
  </si>
  <si>
    <t>S7G4</t>
  </si>
  <si>
    <t>S7G6</t>
  </si>
  <si>
    <t>S9G2</t>
  </si>
  <si>
    <t>S9G4</t>
  </si>
  <si>
    <t>S9G6</t>
  </si>
  <si>
    <t>P7G2/S</t>
  </si>
  <si>
    <t>P7G4/S</t>
  </si>
  <si>
    <t>P7G6/S</t>
  </si>
  <si>
    <t>P9G2/S</t>
  </si>
  <si>
    <t>P9G4/S</t>
  </si>
  <si>
    <t>P9G6/S</t>
  </si>
  <si>
    <t>Плита с индукционными конфорками на подставке, комплект</t>
  </si>
  <si>
    <t>Плита индукционная, столешница из нержавеющей стали марки AISI 430 толщиной 1 мм, корпус из нержавеющей стали марки AISI 430 толщиной 0,8 мм.  Имеет 2 конфорки мощностью по 3,5 кВт, питание 380 В. Габариты стеклокерамики 280х280х6 мм. Подставка поставляется в разобранном виде. Вес плиты индукционной 28 кг. Габариты упаковки 415х765х485 мм.</t>
  </si>
  <si>
    <t>Жироуловители</t>
  </si>
  <si>
    <t>Жироуловители для мойки</t>
  </si>
  <si>
    <t>Жироуловитель под мойку, объем 0.6</t>
  </si>
  <si>
    <t>RGT-0,6</t>
  </si>
  <si>
    <t>556х348х329</t>
  </si>
  <si>
    <t>Компактный жироуловитель Rada RGT-0.6 предназначен для установки под мойку в учреждениях общепита и пищевых производствах. Модель выполнена из высококачественной нержавеющей стали AISI 304, что обеспечивает долговечность и гигиеничность конструкции. Трехступенчатая система очистки эффективно задерживает жиры и крупные частицы, предотвращая засоры в канализационной системе. Устройство оснащено перфорированным лотком для сбора отходов и герметичной крышкой с резиновым уплотнителем. Простота обслуживания и надежность делают эту модель идеальным решением для небольших кухонь.. Вес изделия 10 кг. Габариты упакованного изделия 556х348х329 мм.</t>
  </si>
  <si>
    <t>FI-11/11</t>
  </si>
  <si>
    <t>Стол для рыбы на льду 1100х1100 обвязка с 4-х сторон</t>
  </si>
  <si>
    <t>1100х1100х1030</t>
  </si>
  <si>
    <t>FI-10/20</t>
  </si>
  <si>
    <t>Стол для рыбы на льду 1000х2000 обвязка с 4-х сторон</t>
  </si>
  <si>
    <t>1000х2000х1030</t>
  </si>
  <si>
    <t>FI-15/20</t>
  </si>
  <si>
    <t>Стол для рыбы на льду 1500х2000 обвязка с 4-х сторон</t>
  </si>
  <si>
    <t>1500х2000х1030</t>
  </si>
  <si>
    <t>FI-20/10</t>
  </si>
  <si>
    <t>Стол для рыбы на льду 2000х1000 обвязка с 4-х сторон</t>
  </si>
  <si>
    <t>2000х1000х1030</t>
  </si>
  <si>
    <t>FI-22/11</t>
  </si>
  <si>
    <t>Стол для рыбы на льду 2200х1100 обвязка с 4-х сторон</t>
  </si>
  <si>
    <t>2200х1100х1030</t>
  </si>
  <si>
    <t>Стол для рыбы на льду с регулировкой уровня наклона. Ванна для рыбы изготовлена из нержавеющая стали AISI 304 (1 мм), которая отличается высокой коррозионной стойкостью.
Перфорированный поддон из стали AISI 430 (0,8 мм) аккумулирует холод и отделяет продукт от талой воды. Подставка разборная, из трубы 40х40 (AISI 304, 1,2 мм) с регулируемыми опорами. Обшивка изготовлена из нержавеющей стали AISI 430 (0,8 мм). Слив из двух трубок диаметром 20 мм по углам ванны.</t>
  </si>
  <si>
    <t>Нейтральные столы-витрины для рыбы на льду, без агрегата</t>
  </si>
  <si>
    <t>Стол-витрина для рыбы на льду</t>
  </si>
  <si>
    <t>P9Q4/S</t>
  </si>
  <si>
    <t>P9Q6/S</t>
  </si>
  <si>
    <t>P9Q2/FP</t>
  </si>
  <si>
    <t>P9Q4/FP</t>
  </si>
  <si>
    <t>P9Q6/FP</t>
  </si>
  <si>
    <t>Плита электрическая, корпус из нержавеющей стали марки AISI 430 толщиной 1 мм, сборно-разобранная подставка.  Имеет 4 чугунные конфорки мощностью по 3 кВт, питание 380 В. Общая мощность 12 кВт. Габариты конфорки 295x417 мм. Площадь конфорок - 0,48 кв.м. Поставляется в разобрнном виде. Вес плиты 118 кг. Габариты упаковки 915х915х585 мм.</t>
  </si>
  <si>
    <t>Плита электрическая, корпус из нержавеющей стали марки AISI 430 толщиной 1 мм, сборно-разобранная подставка.  Имеет 6 чугунные конфорки мощностью по 3 кВт, питание 380 В. Общая мощность 18 кВт. Габариты конфорки 295x417 мм. Площадь конфорок - 0,72 кв.м. Поставляется в разобрнном виде. Вес плиты 148 кг. Габариты упаковки 1235х915х585 мм.</t>
  </si>
  <si>
    <t>Плита электрическая 4-х конфорочная 900 серия</t>
  </si>
  <si>
    <t>Плита электрическая 6-ти конфорочная 900 серия</t>
  </si>
  <si>
    <t>Плита электрическая  2-х конфорочная 900 серия</t>
  </si>
  <si>
    <t>Плита электрическая  с жарочным шкафом, корпус и жарочный шкаф из нержавеющей стали марки AISI 430 толщиной 1 мм.  Имеет 4 чугунные конфорки мощностью по 3 кВт, жарочный шкаф размером 538x535x290 мм, мощностью 4,8 кВт, питание 380 В. Общая мощность 16,8 кВт. Габариты конфорки 295x417 мм. Площадь конфорок - 0,48 кв.м. Вес плиты 96/120 кг. Габариты упаковки 1050х915х1150 мм.</t>
  </si>
  <si>
    <t>Плита электрическая  с жарочным шкафом, корпус и жарочный шкаф из нержавеющей стали марки AISI 430 толщиной 1 мм.  Имеет 6 чугунных конфорок мощностью по 3 кВт, жарочный шкаф размером 538x535x290 мм, мощностью 4,8 кВт, питание 380 В. Общая мощность 22,8 кВт. Габариты конфорки 295x417 мм. Площадь конфорок - 0,72 кв.м. Вес плиты 121/145 кг. Габариты упаковки 1450х915х1150 мм.</t>
  </si>
  <si>
    <t>ПВХЗЧ-15</t>
  </si>
  <si>
    <t>Прилавок-витрина холодильный закрытый 1500</t>
  </si>
  <si>
    <t>1500х1030(660)х1707</t>
  </si>
  <si>
    <t>Прилавок-витрина холодильный, столешница из нержавеющей стали марки AISI 430 толщиной 1 мм, корпус из нержавеющей стали марки AISI 430 толщиной 1 мм. Витрина три полки, температурв воздуха полезного объема +5...+15 ℃. Поставляется в собранном виде. Вес 216кг.</t>
  </si>
  <si>
    <t>Мармит первых блюд, корпус из нержавеющей стали марки AISI 430 толщиной 1 мм. Имеет 2 конфорки мощностью по 3.5 кВт. Оснащен 1 полкой сверху. Вес 110кг.</t>
  </si>
  <si>
    <t>Мармит первых блюд, корпус из нержавеющей стали марки AISI 430 толщиной 1 мм. Имеет 2 конфорки, общей мощностью 1,7 кВт. Оснащен 1 полкой сверху. Вес 74кг.</t>
  </si>
  <si>
    <t>Мармит первых блюд, корпус из нержавеющей стали марки AISI 430 толщиной 1 мм. Имеет 3 конфорки, общей мощностью 2,58 кВт. Оснащен 1 полкой сверху. Вес 124кг.</t>
  </si>
  <si>
    <t>Мармит первых блюд, корпус из нержавеющей стали марки AISI 430 толщиной 1 мм. С полкой. Имеет 2 розетки. Оснащен 1 полкой сверху. Вес 92кг.</t>
  </si>
  <si>
    <t>Мармит первых блюд, корпус из нержавеющей стали марки AISI 430 толщиной 1 мм. С полкой. Имеет 3 розетки. Оснащен 1 полкой сверху. Вес 132кг.</t>
  </si>
  <si>
    <t>Корпус из нержавеющей стали марки AISI 430 толщиной 1 мм. С полкой. Нагрев паровой. Поставляется в собранном виде. Мощность 2,5 кВт. Оснащен 1 полкой сверху. Вес 132кг.</t>
  </si>
  <si>
    <t>Мармит вторых блюд, корпус из нержавеющей стали марки AISI 430 толщиной 1 мм. С полкой. Нагрев паровой. Поставляется в собранном виде. Мощность 2,5 кВт. Оснащен 1 полкой сверху. Вес 184кг.</t>
  </si>
  <si>
    <t>Прилавок-витрина холодильный, столешница из нержавеющей стали марки AISI 430 толщиной 1 мм, корпус из нержавеющей стали марки AISI 430 толщиной 1 мм. Витрина три полки, температурв воздуха полезного объема +5...+15 ℃. Поставляется в собранном виде. Вес 194кг.</t>
  </si>
  <si>
    <t>600х1030(660)х870(1320)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</si>
  <si>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70кг.</t>
  </si>
  <si>
    <t>700х1030(660)х870(1320)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</si>
  <si>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76кг.</t>
  </si>
  <si>
    <t>800х1030(660)х870(1320)</t>
  </si>
  <si>
    <t>900х1030(660)х870(1320)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</si>
  <si>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76кг.</t>
  </si>
  <si>
    <t>1000х1030(660)х870(1320)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</si>
  <si>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92кг.</t>
  </si>
  <si>
    <t>ПНЧ-2ПН-11,2</t>
  </si>
  <si>
    <t>Прилавок нейтральный 1120 с двумя полками</t>
  </si>
  <si>
    <t>1120х1030(660)х870(1120)</t>
  </si>
  <si>
    <t>Модуль нейтральный, столешница из нержавеющей стали марки AISI 430 толщиной 1 мм, корпус из нержавеющей стали марки AISI 430 толщиной 1 мм. Две полки сверху.  Вес 126кг.</t>
  </si>
  <si>
    <t>ПНЧ-1ПН-11,2</t>
  </si>
  <si>
    <t>Прилавок нейтральный 1120 с одной полкой</t>
  </si>
  <si>
    <t>Модуль нейтральный, столешница из нержавеющей стали марки AISI 430 толщиной 1 мм, корпус из нержавеющей стали марки AISI 430 толщиной 1 мм. Одна полка сверху.  Вес 118кг.</t>
  </si>
  <si>
    <t>1300х1030(660)х870(1320)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</si>
  <si>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126кг.</t>
  </si>
  <si>
    <t>1400х1030(660)х870(1320)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</si>
  <si>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132кг.</t>
  </si>
  <si>
    <t>ПНЧ-2ПН-15</t>
  </si>
  <si>
    <t>Прилавок нейтральный 1500 с двумя полками</t>
  </si>
  <si>
    <t>1500х1030(660)х870(1120)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</si>
  <si>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168кг.</t>
  </si>
  <si>
    <t>ПНЧ-1ПН-15</t>
  </si>
  <si>
    <t>Прилавок нейтральный 1500 с одной полкой</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</si>
  <si>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142кг.</t>
  </si>
  <si>
    <t>1600х1030(660)х870(1320)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</si>
  <si>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142кг.</t>
  </si>
  <si>
    <t>1700х1030(660)х870(1320)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</si>
  <si>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154кг.</t>
  </si>
  <si>
    <t>1800х1030(660)х870(1320)</t>
  </si>
  <si>
    <t>1900х1030(660)х870(1320)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</si>
  <si>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172кг.</t>
  </si>
  <si>
    <t>2000х1030(660)х870(1320)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</si>
  <si>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186кг.</t>
  </si>
  <si>
    <t>1120х945(660)х885(1340)</t>
  </si>
  <si>
    <t>Модуль нейтральный, столешница из нержавеющей стали марки AISI 430 толщиной 1 мм, корпус из нержавеющей стали марки AISI 430 толщиной 1 мм. Вес 151кг.</t>
  </si>
  <si>
    <t>Кассовая кабина 1120 мм</t>
  </si>
  <si>
    <t>Кассовая кабина универсальная, корпус из нержавеющей стали марки AISI 430 толщиной 1 мм.  Может быть в левом и правом исполнении. Поставляется в собранном виде. Вес 86кг.</t>
  </si>
  <si>
    <t>Прилавок поворотный, внутренний 90°, корпус из нержавеющей стали марки AISI 430 толщиной 1 мм. Вес 98кг.</t>
  </si>
  <si>
    <t>Прилавок для столовых приборов столешница из нержавеющей стали марки AISI 430 толщиной 1 мм, корпус из нержавеющей стали марки AISI 430 толщиной 1 мм.  Имеет четыре гастроемкости под столовые приборы Поставляется в собранном виде. Вес 86 кг.</t>
  </si>
  <si>
    <t>ПНЧ-12</t>
  </si>
  <si>
    <t>Прилавок нейтральный 1200</t>
  </si>
  <si>
    <t>1200х1030(660)х870(1320)</t>
  </si>
  <si>
    <t>ПНЧ-11</t>
  </si>
  <si>
    <t>1100х1030(660)х870</t>
  </si>
  <si>
    <t>Прилавок нейтральный 1100</t>
  </si>
  <si>
    <t>Оборудование для дезинфекции</t>
  </si>
  <si>
    <t>Стерилизаторы ножей</t>
  </si>
  <si>
    <t>Рециркуляторы</t>
  </si>
  <si>
    <t>Облучатели</t>
  </si>
  <si>
    <t>Стерилизаторы для ножей</t>
  </si>
  <si>
    <t>ST-18M</t>
  </si>
  <si>
    <t>ST-18M-01</t>
  </si>
  <si>
    <t>Стерилизатор для ножей с держателем решёткой</t>
  </si>
  <si>
    <t>Стерилизатор для ножей с магнитным держателем</t>
  </si>
  <si>
    <t>465х145х605</t>
  </si>
  <si>
    <t>Габаритные размеры, ш*г*в</t>
  </si>
  <si>
    <t xml:space="preserve">Стерилизатор ножей с решетчатым держателем на 18 инструментов. Корпус из пищевой нержавеющей стали AISI 430, устойчивой к коррозии и агрессивным моющим средствам. Обеззараживание ультрафиолетовым излучением (205–315 нм) уничтожает до 99,9% бактерий. Дверца из тонированного стекла с замком защищает персонал от УФ-лучей. Съемный решетчатый держатель из нержавеющей стали (ширина ячейки 9 мм) упрощает санитарную обработку камеры. Механический таймер 0–60 мин со звуковым сигналом. Автоматическое отключение лампы при открывании дверцы. Крепление на стену. Габариты в упаковке: 540×630×170 мм. Вес: 25 кг. Напряжение: 220 В. </t>
  </si>
  <si>
    <t xml:space="preserve">Стерилизатор ножей с магнитным держателем на 18 инструментов. Корпус из пищевой нержавеющей стали AISI 430, устойчивой к коррозии и агрессивным моющим средствам. Обеззараживание ультрафиолетовым излучением (205–315 нм) уничтожает до 99,9% бактерий. Дверца из тонированного стекла с замком защищает персонал от УФ-лучей. Съемная магнитная планка. Механический таймер 0–60 мин со звуковым сигналом. Автоматическое отключение лампы при открывании дверцы. Крепление на стену. Габариты в упаковке: 540×630×170 мм. Вес: 25 кг. Напряжение: 220 В. </t>
  </si>
  <si>
    <t>530х70х75</t>
  </si>
  <si>
    <t>530х110х75</t>
  </si>
  <si>
    <t>RC-108</t>
  </si>
  <si>
    <t>RC-208</t>
  </si>
  <si>
    <t>RC-130</t>
  </si>
  <si>
    <t>RC-230</t>
  </si>
  <si>
    <t>Рециркуляторы-облучатели бактерицидные</t>
  </si>
  <si>
    <t>180х610х125</t>
  </si>
  <si>
    <t>1240х200х130</t>
  </si>
  <si>
    <t>1240х330х130</t>
  </si>
  <si>
    <t>Открытые облучатели бактерицидные</t>
  </si>
  <si>
    <t>OP-115</t>
  </si>
  <si>
    <t>OP-215</t>
  </si>
  <si>
    <t>OP-130</t>
  </si>
  <si>
    <t>OP-230</t>
  </si>
  <si>
    <t>990х70х75</t>
  </si>
  <si>
    <t>990х110х75</t>
  </si>
  <si>
    <t>АКЦИЯ - СНИЖЕНИЕ ЦЕНЫ</t>
  </si>
  <si>
    <t>Рециркулятор на 30 м³</t>
  </si>
  <si>
    <t>610х150х95</t>
  </si>
  <si>
    <t>Производительный рециркулятор с двумя лампами TUV 30W (суммарное излучение 24,0 Вт) и вентилятором 90 м³/ч. Обеззараживает воздух в помещениях до 180 м³ за 2 часа. Корпус из нержавеющей стали AISI 430. Безопасная работа в присутствии людей. Мощность 0,1 кВт, 220 В. Габариты (Д×Ш×В): 1242×326×130 мм. Габариты в упаковке: 1260×350×150 мм. Вес: 16,5 кг. Применение: крупные столовые, рестораны, супермаркеты, спортивные и медицинские центры.</t>
  </si>
  <si>
    <t>Рециркулятор на 60 м³</t>
  </si>
  <si>
    <t>Рециркулятор на 90 м³</t>
  </si>
  <si>
    <t>Рециркулятор на 180 м³</t>
  </si>
  <si>
    <t>Компактный настенный облучатель для дезинфекции воздуха и поверхностей. Корпус из нержавеющей стали AISI 430 (0,8 мм) с защитной решёткой. Одна УФ-лампа (излучение 4,9 Вт, длина волны 253,7 нм). Мощность 50 Вт, напряжение 220 В. ⚠️ Использование только при отсутствии людей и животных. Габариты (Ш×Г×В): 530×70×75 мм. Габариты в упаковке: 560×90×95 мм. Вес: 1,74 кг. Применение: пищевые производства, предприятия общепита и торговли, офисы, медучреждения.</t>
  </si>
  <si>
    <t>Настенный облучатель с двумя лампами для усиленной дезинфекции. Корпус из нержавеющей стали AISI 430 (0,8 мм). Две УФ-лампы (суммарное излучение 9,8 Вт, длина волны 253,7 нм). Мощность 120 Вт, 220 В. ⚠️ Только при отсутствии людей и животных. Габариты (Ш×Г×В): 530×110×75 мм. Габариты в упаковке: 560×130×95 мм. Вес: 2,7 кг. Рекомендуется для больших помещений и интенсивной обработки.</t>
  </si>
  <si>
    <t>Облучатель 530 мм, 1 лампа</t>
  </si>
  <si>
    <t>Облучатель 530 мм, 2 лампы</t>
  </si>
  <si>
    <t>Облучатель 990 мм, 1 лампа</t>
  </si>
  <si>
    <t>Облучатель 990 мм, 2 лампы</t>
  </si>
  <si>
    <t>Длинный настенный облучатель с одной мощной лампой. Корпус из нержавеющей стали AISI 430 (0,8 мм). Одна УФ-лампа (излучение 12 Вт, длина волны 253,7 нм). Мощность 65 Вт, 220 В. ⚠️ Использование только при отсутствии людей и животных. Габариты (Ш×Г×В): 990×70×75 мм. Габариты в упаковке: 1020×90×95 мм. Вес: 3,18 кг. Идеален для длинных помещений (коридоры, цеха, торговые залы).</t>
  </si>
  <si>
    <t>Максимальная эффективность: длинный облучатель с двумя мощными лампами. Корпус из нержавеющей стали AISI 430 (0,8 мм). Две УФ-лампы (суммарное излучение 24 Вт, длина волны 253,7 нм). Мощность 150 Вт, 220 В. ⚠️ Только при отсутствии людей и животных. Габариты (Ш×Г×В): 990×110×75 мм. Габариты в упаковке: 1020×130×95 мм. Вес: 5,1 кг. Применение: просторные производственные цеха, большие столовые, складские зоны, медицинские учреждения.</t>
  </si>
  <si>
    <t>Компактный настенный рециркулятор для обеззараживания воздуха в помещениях до 30 м³. Корпус из нержавеющей стали AISI 430 с полированной поверхностью, закрытый. Обеззараживание ультрафиолетовой лампой TUV 8W (2,4 Вт, срок службы 9000 ч) в сочетании с вентилятором производительностью 35 м³/ч. Безопасная работа в присутствии людей. Мощность 0,03 кВт, напряжение 220 В. Габариты в упаковке: 640×180×125 мм. Вес: 4,5 кг. Применение: предприятия общепита, торговли, офисы, образовательные и медицинские учреждения.</t>
  </si>
  <si>
    <t>Настенный рециркулятор с одной лампой TUV 30W (12,0 Вт) и производительностью вентилятора 45 м³/ч. Обрабатывает помещения объёмом до 90 м³ за 2 часа. Корпус из нержавеющей стали AISI 430, закрытый. Работает в присутствии людей. Мощность 0,05 кВт, 220 В. Габариты (Д×Ш×В): 1242×196×130 мм. Габариты в упаковке: 1260×220×150 мм. Вес: 11,0 кг. Рекомендуется для просторных обеденных залов, торговых залов, актовых залов школ.</t>
  </si>
  <si>
    <t>Настенный рециркулятор с двумя лампами для помещений до 60 м³. Корпус из нержавеющей стали AISI 430, закрытый. Две УФ-лампы TUV 8W (общее излучение 4,8 Вт, срок службы 9000 ч) + вентилятор 45 м³/ч. Обеззараживание воздуха без вреда для людей. Мощность 0,04 кВт, 220 В. Габариты в упаковке: 190×620×145 мм. Вес: 5,0 кг. Идеален для столовых, кафе, магазинов, классов и медкабинетов.</t>
  </si>
  <si>
    <t>Ванны моечные цельнотянутые</t>
  </si>
  <si>
    <t>Ванны односекционные цельнотянутые, каркас труба 40х40мм</t>
  </si>
  <si>
    <t>цельнотянутая</t>
  </si>
  <si>
    <t>ВМЦ-1-6/6</t>
  </si>
  <si>
    <t>Ванна моечная цельнотянутая 1 емкость 400х500х250, с бортом</t>
  </si>
  <si>
    <t>1 цельнотянутая емкость; Материал каркаса: нержавеющая сталь AISI430 (0,8 мм); Материал столешницы: нержавеющая сталь AISI430 (1 мм); Размер ванны: 400х500х250мм; Расположение ванны: по центру; Тип каркаса: труба 40х40 мм нерж.;</t>
  </si>
  <si>
    <t>ВМЦ-1-7/6</t>
  </si>
  <si>
    <t>ВМЦ-1-8/6</t>
  </si>
  <si>
    <t>Ванна моечная цельнотянутая 1 емкость 500х400х250, с бортом</t>
  </si>
  <si>
    <t>1 цельнотянутая емкость; Материал каркаса: нержавеющая сталь AISI430 (0,8 мм); Материал столешницы: нержавеющая сталь AISI430 (1 мм); Размер ванны: 500х400х250мм; Расположение ванны: по центру; Тип каркаса: труба 40х40 мм нерж.;</t>
  </si>
  <si>
    <t>ВМЦ-1-9/6</t>
  </si>
  <si>
    <t>ВМЦ-1-6/7</t>
  </si>
  <si>
    <t>Ванна моечная цельнотянутая 1 емкость 500х500х300, с бортом</t>
  </si>
  <si>
    <t>1 цельнотянутая емкость; Материал каркаса: нержавеющая сталь AISI430 (0,8 мм); Материал столешницы: нержавеющая сталь AISI430 (1 мм); Размер ванны: 500х500х300мм; Расположение ванны: по центру; Тип каркаса: труба 40х40 мм нерж.;</t>
  </si>
  <si>
    <t>ВМЦ-1-7/7</t>
  </si>
  <si>
    <t>ВМЦ-1-8/7</t>
  </si>
  <si>
    <t>ВМЦ-1-9/7</t>
  </si>
  <si>
    <t>Ванны двухсекционные  цельнотянутые, каркас труба 40х40мм</t>
  </si>
  <si>
    <t>ВМЦ-2-10/6</t>
  </si>
  <si>
    <t>Ванна моечная цельнотянутая 2 емкости 400х500х250, с бортом</t>
  </si>
  <si>
    <t>2 цельнотянутые емкости; Материал каркаса: нержавеющая сталь AISI430 (0,8 мм); Материал столешницы: нержавеющая сталь AISI430 (1 мм); Размер ванны: 400х500х250мм; Тип каркаса: труба 40х40 мм нерж.;</t>
  </si>
  <si>
    <t>ВМЦ-2-11/6</t>
  </si>
  <si>
    <t>ВМЦ-2-12/6</t>
  </si>
  <si>
    <t>Ванна моечная цельнотянутая 2 емкости 500х500х300, с бортом</t>
  </si>
  <si>
    <t>2 цельнотянутые емкости; Материал каркаса: нержавеющая сталь AISI430 (0,8 мм); Материал столешницы: нержавеющая сталь AISI430 (1 мм); Размер ванны: 500х500х300мм; Тип каркаса: труба 40х40 мм нерж.;</t>
  </si>
  <si>
    <t>ВМЦ-2-13/6</t>
  </si>
  <si>
    <t>2 цельнотянутые емкости; Материал каркаса: нержавеющая сталь AISI430 (0,8 мм); Материал столешницы: нержавеющая сталь AISI430 (1 мм); Размер ванны: 500х500х300мм; Расположение ванны: по центру; Тип каркаса: труба 40х40 мм нерж.;</t>
  </si>
  <si>
    <t>ВМЦ-2-10/7</t>
  </si>
  <si>
    <t>2 цельнотянутые емкости; Материал каркаса: нержавеющая сталь AISI430 (0,8 мм); Материал столешницы: нержавеющая сталь AISI430 (1 мм); Размер ванны: 400х500х250мм; Расположение ванны: по центру; Тип каркаса: труба 40х40 мм нерж.;</t>
  </si>
  <si>
    <t>ВМЦ-2-11/7</t>
  </si>
  <si>
    <t>ВМЦ-2-12/7</t>
  </si>
  <si>
    <t>ВМЦ-2-13/7</t>
  </si>
  <si>
    <t>Ванны трехсекционные  цельнотянутые, каркас труба 40х40мм</t>
  </si>
  <si>
    <t>ВМЦ-3-16/6</t>
  </si>
  <si>
    <t>Ванна моечная цельнотянутая 3 емкости 400х500х250, с бортом</t>
  </si>
  <si>
    <t>3 цельнотянутые емкости; Материал каркаса: нержавеющая сталь AISI430 (0,8 мм); Материал столешницы: нержавеющая сталь AISI430 (1 мм); Размер ванны: 400х500х250мм; Тип каркаса: труба 40х40 мм нерж.;</t>
  </si>
  <si>
    <t>ВМЦ-3-17/6</t>
  </si>
  <si>
    <t>Ванна моечная цельнотянутая 3 емкости 500х400х250, с бортом</t>
  </si>
  <si>
    <t>3 цельнотянутые емкости; Материал каркаса: нержавеющая сталь AISI430 (0,8 мм); Материал столешницы: нержавеющая сталь AISI430 (1 мм); Размер ванны: 500х400х250мм; Тип каркаса: труба 40х40 мм нерж.;</t>
  </si>
  <si>
    <t>ВМЦ-3-18/6</t>
  </si>
  <si>
    <t>Ванна моечная цельнотянутая 3 емкости 500х500х300, с бортом</t>
  </si>
  <si>
    <t>3 цельнотянутые емкости; Материал каркаса: нержавеющая сталь AISI430 (0,8 мм); Материал столешницы: нержавеющая сталь AISI430 (1 мм); Размер ванны: 500х500х300мм; Тип каркаса: труба 40х40 мм нерж.;</t>
  </si>
  <si>
    <t>ВМЦ-3-16/7</t>
  </si>
  <si>
    <t>ВМЦ-3-17/7</t>
  </si>
  <si>
    <t>ВМЦ-3-18/7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</si>
</sst>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 _₽_-;\-* #,##0\ _₽_-;_-* &quot;-&quot;??\ _₽_-;_-@_-"/>
    <numFmt numFmtId="166" formatCode="#,##0\ _₽"/>
    <numFmt numFmtId="167" formatCode="#,##0_ ;\-#,##0\ "/>
  </numFmts>
  <fonts count="42" x14ac:knownFonts="1">
    <font>
      <sz val="11"/>
      <color theme="1"/>
      <name val="Calibri"/>
      <family val="2"/>
      <charset val="204"/>
      <scheme val="minor"/>
    </font>
    <font>
      <sz val="8"/>
      <name val="Arial"/>
      <family val="2"/>
    </font>
    <font>
      <sz val="11"/>
      <color theme="0"/>
      <name val="Calibri"/>
      <family val="2"/>
      <charset val="204"/>
      <scheme val="minor"/>
    </font>
    <font>
      <sz val="11"/>
      <color theme="1"/>
      <name val="Calibri"/>
      <family val="2"/>
      <charset val="204"/>
      <scheme val="minor"/>
    </font>
    <font>
      <sz val="12"/>
      <name val="Times New Roman"/>
      <family val="1"/>
      <charset val="204"/>
    </font>
    <font>
      <sz val="8"/>
      <name val="Calibri"/>
      <family val="2"/>
      <charset val="204"/>
      <scheme val="minor"/>
    </font>
    <font>
      <sz val="12"/>
      <name val="Calibri"/>
      <family val="2"/>
      <charset val="204"/>
      <scheme val="minor"/>
    </font>
    <font>
      <b/>
      <sz val="12"/>
      <name val="Calibri"/>
      <family val="2"/>
      <charset val="204"/>
      <scheme val="minor"/>
    </font>
    <font>
      <b/>
      <sz val="16"/>
      <name val="Calibri"/>
      <family val="2"/>
      <charset val="204"/>
      <scheme val="minor"/>
    </font>
    <font>
      <sz val="9"/>
      <color theme="1"/>
      <name val="Calibri"/>
      <family val="2"/>
      <charset val="204"/>
      <scheme val="minor"/>
    </font>
    <font>
      <sz val="12"/>
      <name val="Calibri"/>
      <family val="2"/>
      <charset val="204"/>
      <scheme val="minor"/>
    </font>
    <font>
      <b/>
      <sz val="12"/>
      <color theme="1"/>
      <name val="Calibri"/>
      <family val="2"/>
      <charset val="204"/>
      <scheme val="minor"/>
    </font>
    <font>
      <sz val="12"/>
      <color theme="1"/>
      <name val="Calibri"/>
      <family val="2"/>
      <charset val="204"/>
      <scheme val="minor"/>
    </font>
    <font>
      <sz val="12"/>
      <name val="Calibri"/>
      <family val="2"/>
      <scheme val="minor"/>
    </font>
    <font>
      <b/>
      <sz val="11"/>
      <name val="Calibri"/>
      <family val="2"/>
      <charset val="204"/>
      <scheme val="minor"/>
    </font>
    <font>
      <sz val="11"/>
      <name val="Calibri"/>
      <family val="2"/>
      <charset val="204"/>
      <scheme val="minor"/>
    </font>
    <font>
      <sz val="12"/>
      <name val="Calibri"/>
      <family val="2"/>
      <charset val="204"/>
      <scheme val="minor"/>
    </font>
    <font>
      <i/>
      <sz val="11"/>
      <color rgb="FF7F7F7F"/>
      <name val="Calibri"/>
      <family val="2"/>
      <charset val="204"/>
      <scheme val="minor"/>
    </font>
    <font>
      <b/>
      <sz val="11"/>
      <color theme="1"/>
      <name val="Calibri"/>
      <family val="2"/>
      <charset val="204"/>
      <scheme val="minor"/>
    </font>
    <font>
      <u/>
      <sz val="11"/>
      <color theme="10"/>
      <name val="Calibri"/>
      <family val="2"/>
      <charset val="204"/>
      <scheme val="minor"/>
    </font>
    <font>
      <sz val="18"/>
      <color theme="1"/>
      <name val="Calibri"/>
      <family val="2"/>
      <charset val="204"/>
      <scheme val="minor"/>
    </font>
    <font>
      <u/>
      <sz val="18"/>
      <color theme="10"/>
      <name val="Calibri"/>
      <family val="2"/>
      <charset val="204"/>
      <scheme val="minor"/>
    </font>
    <font>
      <b/>
      <sz val="18"/>
      <color theme="1"/>
      <name val="Calibri"/>
      <family val="2"/>
      <charset val="204"/>
      <scheme val="minor"/>
    </font>
    <font>
      <b/>
      <sz val="8"/>
      <name val="Tahoma"/>
      <family val="2"/>
      <charset val="204"/>
    </font>
    <font>
      <b/>
      <sz val="8"/>
      <color theme="1"/>
      <name val="Tahoma"/>
      <family val="2"/>
      <charset val="204"/>
    </font>
    <font>
      <b/>
      <sz val="16"/>
      <color theme="1"/>
      <name val="Calibri"/>
      <family val="2"/>
      <charset val="204"/>
      <scheme val="minor"/>
    </font>
    <font>
      <sz val="11"/>
      <color theme="1"/>
      <name val="Calibri"/>
      <family val="2"/>
      <scheme val="minor"/>
    </font>
    <font>
      <b/>
      <sz val="11"/>
      <name val="Calibri"/>
      <family val="2"/>
      <scheme val="minor"/>
    </font>
    <font>
      <sz val="11"/>
      <name val="Calibri"/>
      <family val="2"/>
      <scheme val="minor"/>
    </font>
    <font>
      <sz val="11"/>
      <name val="Times New Roman"/>
      <family val="1"/>
      <charset val="204"/>
    </font>
    <font>
      <b/>
      <sz val="12"/>
      <name val="Calibri"/>
      <family val="2"/>
      <scheme val="minor"/>
    </font>
    <font>
      <b/>
      <sz val="16"/>
      <name val="Calibri"/>
      <family val="2"/>
      <scheme val="minor"/>
    </font>
    <font>
      <b/>
      <sz val="12"/>
      <color theme="1"/>
      <name val="Calibri"/>
      <family val="2"/>
      <scheme val="minor"/>
    </font>
    <font>
      <b/>
      <sz val="18"/>
      <color rgb="FFFF0000"/>
      <name val="Calibri"/>
      <family val="2"/>
      <charset val="204"/>
      <scheme val="minor"/>
    </font>
    <font>
      <b/>
      <sz val="14"/>
      <name val="Calibri"/>
      <family val="2"/>
      <charset val="204"/>
      <scheme val="minor"/>
    </font>
    <font>
      <b/>
      <sz val="16"/>
      <color rgb="FFFF0000"/>
      <name val="Calibri"/>
      <family val="2"/>
      <charset val="204"/>
      <scheme val="minor"/>
    </font>
    <font>
      <sz val="12"/>
      <name val="Calibri"/>
      <scheme val="minor"/>
    </font>
    <font>
      <b/>
      <sz val="20"/>
      <name val="Calibri"/>
      <family val="2"/>
      <charset val="204"/>
      <scheme val="minor"/>
    </font>
    <font>
      <sz val="11"/>
      <color theme="1"/>
      <name val="Calibri"/>
      <scheme val="minor"/>
    </font>
    <font>
      <sz val="11"/>
      <color rgb="FF1A1A1A"/>
      <name val="Calibri"/>
      <family val="2"/>
      <charset val="204"/>
      <scheme val="minor"/>
    </font>
    <font>
      <sz val="12"/>
      <color rgb="FF000000"/>
      <name val="Calibri"/>
      <family val="2"/>
      <charset val="204"/>
      <scheme val="minor"/>
    </font>
    <font>
      <sz val="12"/>
      <color rgb="FF0F1115"/>
      <name val="Calibri"/>
      <family val="2"/>
      <charset val="204"/>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theme="5"/>
      </patternFill>
    </fill>
    <fill>
      <patternFill patternType="solid">
        <fgColor theme="0"/>
        <bgColor theme="5"/>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s>
  <cellStyleXfs count="8">
    <xf numFmtId="0" fontId="0" fillId="0" borderId="0"/>
    <xf numFmtId="0" fontId="1" fillId="0" borderId="0"/>
    <xf numFmtId="0" fontId="1" fillId="0" borderId="0"/>
    <xf numFmtId="0" fontId="1" fillId="0" borderId="0"/>
    <xf numFmtId="164" fontId="3" fillId="0" borderId="0" applyFont="0" applyFill="0" applyBorder="0" applyAlignment="0" applyProtection="0"/>
    <xf numFmtId="0" fontId="17" fillId="0" borderId="0" applyNumberFormat="0" applyFill="0" applyBorder="0" applyAlignment="0" applyProtection="0"/>
    <xf numFmtId="0" fontId="19" fillId="0" borderId="0" applyNumberFormat="0" applyFill="0" applyBorder="0" applyAlignment="0" applyProtection="0"/>
    <xf numFmtId="0" fontId="1" fillId="0" borderId="0"/>
  </cellStyleXfs>
  <cellXfs count="241">
    <xf numFmtId="0" fontId="0" fillId="0" borderId="0" xfId="0"/>
    <xf numFmtId="0" fontId="2" fillId="0" borderId="0" xfId="0" applyFont="1"/>
    <xf numFmtId="0" fontId="9" fillId="0" borderId="0" xfId="0" applyFont="1"/>
    <xf numFmtId="0" fontId="6" fillId="3" borderId="1" xfId="2" applyFont="1" applyFill="1" applyBorder="1" applyAlignment="1">
      <alignment horizontal="left" vertical="center"/>
    </xf>
    <xf numFmtId="0" fontId="0" fillId="0" borderId="1" xfId="0"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6" fillId="0" borderId="1" xfId="2" applyFont="1" applyBorder="1" applyAlignment="1">
      <alignment horizontal="center" vertical="center"/>
    </xf>
    <xf numFmtId="0" fontId="0" fillId="0" borderId="1" xfId="0" applyBorder="1" applyAlignment="1">
      <alignment vertical="center"/>
    </xf>
    <xf numFmtId="0" fontId="15" fillId="0" borderId="1" xfId="0" applyFont="1" applyBorder="1" applyAlignment="1">
      <alignment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12" fillId="0" borderId="1" xfId="0" applyFont="1" applyBorder="1" applyAlignment="1">
      <alignment vertical="top" wrapText="1"/>
    </xf>
    <xf numFmtId="0" fontId="16" fillId="0" borderId="1" xfId="0" applyFont="1" applyBorder="1" applyAlignment="1">
      <alignment horizontal="left" vertical="center" wrapText="1"/>
    </xf>
    <xf numFmtId="0" fontId="6" fillId="3" borderId="1" xfId="0" applyFont="1" applyFill="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14" fontId="11" fillId="0" borderId="0" xfId="0" applyNumberFormat="1" applyFont="1" applyAlignment="1">
      <alignment horizontal="center"/>
    </xf>
    <xf numFmtId="0" fontId="0" fillId="0" borderId="1" xfId="0" applyBorder="1" applyAlignment="1">
      <alignment horizontal="center" vertical="center" wrapText="1"/>
    </xf>
    <xf numFmtId="166" fontId="6" fillId="0" borderId="1" xfId="0" applyNumberFormat="1" applyFont="1" applyBorder="1" applyAlignment="1">
      <alignment horizontal="left" wrapText="1"/>
    </xf>
    <xf numFmtId="166" fontId="6" fillId="0" borderId="8" xfId="0" applyNumberFormat="1" applyFont="1" applyBorder="1" applyAlignment="1">
      <alignment horizontal="left" wrapText="1"/>
    </xf>
    <xf numFmtId="166" fontId="6" fillId="0" borderId="9" xfId="0" applyNumberFormat="1" applyFont="1" applyBorder="1" applyAlignment="1">
      <alignment horizontal="center" vertical="center"/>
    </xf>
    <xf numFmtId="166" fontId="6" fillId="0" borderId="6" xfId="0" applyNumberFormat="1" applyFont="1" applyBorder="1" applyAlignment="1">
      <alignment horizontal="center" vertical="center"/>
    </xf>
    <xf numFmtId="0" fontId="15" fillId="0" borderId="0" xfId="0" applyFont="1"/>
    <xf numFmtId="3" fontId="0" fillId="0" borderId="1" xfId="0" applyNumberFormat="1" applyBorder="1" applyAlignment="1">
      <alignment horizontal="center" vertical="center"/>
    </xf>
    <xf numFmtId="3" fontId="12" fillId="0" borderId="1" xfId="0" applyNumberFormat="1" applyFont="1" applyBorder="1" applyAlignment="1">
      <alignment horizontal="center" vertical="center"/>
    </xf>
    <xf numFmtId="0" fontId="20" fillId="0" borderId="0" xfId="0" applyFont="1"/>
    <xf numFmtId="0" fontId="22" fillId="0" borderId="11" xfId="0" applyFont="1" applyBorder="1" applyAlignment="1">
      <alignment horizontal="center" vertical="center"/>
    </xf>
    <xf numFmtId="0" fontId="22" fillId="0" borderId="0" xfId="0" applyFont="1"/>
    <xf numFmtId="0" fontId="0" fillId="0" borderId="0" xfId="0" applyAlignment="1">
      <alignment wrapText="1"/>
    </xf>
    <xf numFmtId="0" fontId="12"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0" fontId="23" fillId="0" borderId="0" xfId="7" applyFont="1" applyAlignment="1">
      <alignment vertical="top"/>
    </xf>
    <xf numFmtId="0" fontId="24" fillId="0" borderId="0" xfId="0" applyFont="1" applyAlignment="1">
      <alignment vertical="top" wrapText="1"/>
    </xf>
    <xf numFmtId="0" fontId="25" fillId="0" borderId="0" xfId="0" applyFont="1" applyAlignment="1">
      <alignment wrapText="1"/>
    </xf>
    <xf numFmtId="14" fontId="11" fillId="0" borderId="0" xfId="0" applyNumberFormat="1" applyFont="1" applyAlignment="1">
      <alignment horizontal="center" vertical="center"/>
    </xf>
    <xf numFmtId="0" fontId="12" fillId="0" borderId="0" xfId="0" applyFont="1" applyAlignment="1">
      <alignment horizontal="center" vertical="center"/>
    </xf>
    <xf numFmtId="166" fontId="12" fillId="0" borderId="1" xfId="0" applyNumberFormat="1" applyFont="1" applyBorder="1" applyAlignment="1">
      <alignment horizontal="center" vertical="center"/>
    </xf>
    <xf numFmtId="3" fontId="0" fillId="0" borderId="1" xfId="0" applyNumberFormat="1" applyBorder="1" applyAlignment="1">
      <alignment horizontal="center" vertical="center" wrapText="1"/>
    </xf>
    <xf numFmtId="165" fontId="6" fillId="0" borderId="6" xfId="4" applyNumberFormat="1"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12" fillId="0" borderId="0" xfId="0" applyFont="1"/>
    <xf numFmtId="0" fontId="22" fillId="0" borderId="0" xfId="0" applyFont="1" applyAlignment="1">
      <alignment horizontal="left"/>
    </xf>
    <xf numFmtId="165" fontId="12" fillId="0" borderId="1" xfId="0" applyNumberFormat="1" applyFont="1" applyBorder="1" applyAlignment="1">
      <alignment horizontal="center" vertical="center"/>
    </xf>
    <xf numFmtId="0" fontId="14" fillId="0" borderId="0" xfId="0" applyFont="1" applyAlignment="1">
      <alignment horizontal="center" vertical="center"/>
    </xf>
    <xf numFmtId="14" fontId="18" fillId="0" borderId="0" xfId="0" applyNumberFormat="1" applyFont="1" applyAlignment="1">
      <alignment horizontal="center"/>
    </xf>
    <xf numFmtId="0" fontId="0" fillId="0" borderId="0" xfId="0" applyAlignment="1">
      <alignment horizontal="center"/>
    </xf>
    <xf numFmtId="165" fontId="0" fillId="0" borderId="0" xfId="0" applyNumberFormat="1" applyAlignment="1">
      <alignment horizontal="center" vertical="center"/>
    </xf>
    <xf numFmtId="0" fontId="0" fillId="0" borderId="6" xfId="0" applyBorder="1" applyAlignment="1">
      <alignment horizontal="center" vertical="center"/>
    </xf>
    <xf numFmtId="3" fontId="0" fillId="0" borderId="5" xfId="0" applyNumberFormat="1" applyBorder="1" applyAlignment="1">
      <alignment horizontal="center" vertical="center"/>
    </xf>
    <xf numFmtId="0" fontId="0" fillId="0" borderId="0" xfId="0" applyAlignment="1">
      <alignment vertical="center"/>
    </xf>
    <xf numFmtId="0" fontId="14" fillId="0" borderId="0" xfId="0" applyFont="1" applyAlignment="1">
      <alignment vertical="center"/>
    </xf>
    <xf numFmtId="0" fontId="0" fillId="0" borderId="1" xfId="0" applyBorder="1" applyAlignment="1">
      <alignment vertical="center" wrapText="1"/>
    </xf>
    <xf numFmtId="166" fontId="6" fillId="0" borderId="8" xfId="0" applyNumberFormat="1" applyFont="1" applyBorder="1" applyAlignment="1">
      <alignment horizontal="left" vertical="center" wrapText="1"/>
    </xf>
    <xf numFmtId="0" fontId="7" fillId="0" borderId="0" xfId="0" applyFont="1" applyAlignment="1">
      <alignment horizontal="right"/>
    </xf>
    <xf numFmtId="166" fontId="6" fillId="0" borderId="1" xfId="0" applyNumberFormat="1" applyFont="1" applyBorder="1" applyAlignment="1">
      <alignment horizontal="center" vertical="center"/>
    </xf>
    <xf numFmtId="166" fontId="6" fillId="0" borderId="1" xfId="0" applyNumberFormat="1" applyFont="1" applyBorder="1" applyAlignment="1">
      <alignment horizontal="left" vertical="center" wrapText="1"/>
    </xf>
    <xf numFmtId="0" fontId="14" fillId="0" borderId="0" xfId="0" applyFont="1" applyAlignment="1">
      <alignment horizontal="right"/>
    </xf>
    <xf numFmtId="166" fontId="15" fillId="0" borderId="1" xfId="0" applyNumberFormat="1" applyFont="1" applyBorder="1" applyAlignment="1">
      <alignment horizontal="center" vertical="center"/>
    </xf>
    <xf numFmtId="0" fontId="0" fillId="0" borderId="8" xfId="0" applyBorder="1" applyAlignment="1">
      <alignment horizontal="center" vertical="center" wrapText="1"/>
    </xf>
    <xf numFmtId="0" fontId="0" fillId="0" borderId="8" xfId="0" applyBorder="1" applyAlignment="1">
      <alignment horizontal="center" vertical="center"/>
    </xf>
    <xf numFmtId="3" fontId="0" fillId="0" borderId="8" xfId="0" applyNumberFormat="1" applyBorder="1" applyAlignment="1">
      <alignment horizontal="center" vertical="center"/>
    </xf>
    <xf numFmtId="166" fontId="15" fillId="0" borderId="8" xfId="0" applyNumberFormat="1" applyFont="1" applyBorder="1" applyAlignment="1">
      <alignment horizontal="left" vertical="center" wrapText="1"/>
    </xf>
    <xf numFmtId="0" fontId="0" fillId="0" borderId="0" xfId="0" applyAlignment="1">
      <alignment horizontal="left" vertical="center"/>
    </xf>
    <xf numFmtId="166" fontId="15" fillId="0" borderId="1" xfId="0" applyNumberFormat="1" applyFont="1" applyBorder="1" applyAlignment="1">
      <alignment horizontal="left" vertical="center" wrapText="1"/>
    </xf>
    <xf numFmtId="0" fontId="15" fillId="0" borderId="0" xfId="0" applyFont="1" applyAlignment="1">
      <alignment horizontal="center" vertical="center"/>
    </xf>
    <xf numFmtId="0" fontId="14" fillId="0" borderId="0" xfId="0" applyFont="1" applyAlignment="1">
      <alignment horizontal="center"/>
    </xf>
    <xf numFmtId="0" fontId="15" fillId="0" borderId="0" xfId="0" applyFont="1" applyAlignment="1">
      <alignment wrapText="1"/>
    </xf>
    <xf numFmtId="0" fontId="15" fillId="0" borderId="0" xfId="0" applyFont="1" applyAlignment="1">
      <alignment horizontal="center"/>
    </xf>
    <xf numFmtId="0" fontId="11" fillId="4" borderId="1" xfId="0" applyFont="1" applyFill="1" applyBorder="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horizontal="left" vertical="center" wrapText="1"/>
    </xf>
    <xf numFmtId="0" fontId="28" fillId="0" borderId="1" xfId="0" applyFont="1" applyBorder="1" applyAlignment="1">
      <alignment horizontal="center" vertical="center"/>
    </xf>
    <xf numFmtId="1" fontId="28" fillId="0" borderId="1" xfId="0" applyNumberFormat="1" applyFont="1" applyBorder="1" applyAlignment="1">
      <alignment horizontal="center" vertical="center"/>
    </xf>
    <xf numFmtId="3" fontId="28" fillId="0" borderId="1" xfId="0" applyNumberFormat="1" applyFont="1" applyBorder="1" applyAlignment="1">
      <alignment horizontal="center" vertical="center"/>
    </xf>
    <xf numFmtId="3" fontId="26" fillId="0" borderId="1" xfId="0" applyNumberFormat="1" applyFont="1" applyBorder="1" applyAlignment="1">
      <alignment horizontal="left" vertical="center" wrapText="1"/>
    </xf>
    <xf numFmtId="0" fontId="7"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5" fillId="2" borderId="1" xfId="1" applyFont="1" applyFill="1" applyBorder="1" applyAlignment="1">
      <alignment vertical="center" wrapText="1"/>
    </xf>
    <xf numFmtId="3" fontId="15" fillId="0" borderId="1" xfId="0" applyNumberFormat="1" applyFont="1" applyBorder="1" applyAlignment="1">
      <alignment horizontal="center" vertical="center"/>
    </xf>
    <xf numFmtId="0" fontId="15" fillId="2" borderId="1" xfId="1" applyFont="1" applyFill="1" applyBorder="1" applyAlignment="1">
      <alignment horizontal="center" vertical="center"/>
    </xf>
    <xf numFmtId="3" fontId="15" fillId="0" borderId="1" xfId="4" applyNumberFormat="1" applyFont="1" applyBorder="1" applyAlignment="1">
      <alignment horizontal="center" vertical="center"/>
    </xf>
    <xf numFmtId="0" fontId="7"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5" fillId="0" borderId="0" xfId="0" applyFont="1" applyAlignment="1">
      <alignment horizontal="center" vertical="center" wrapText="1"/>
    </xf>
    <xf numFmtId="0" fontId="15" fillId="0" borderId="1" xfId="3" applyFont="1" applyBorder="1" applyAlignment="1">
      <alignment horizontal="center" vertical="center" wrapText="1"/>
    </xf>
    <xf numFmtId="0" fontId="29" fillId="0" borderId="0" xfId="0" applyFont="1" applyAlignment="1">
      <alignment horizontal="center" vertical="center"/>
    </xf>
    <xf numFmtId="0" fontId="0" fillId="3" borderId="1" xfId="0" applyFill="1" applyBorder="1"/>
    <xf numFmtId="0" fontId="0" fillId="3" borderId="1" xfId="0" applyFill="1" applyBorder="1" applyAlignment="1">
      <alignment wrapText="1"/>
    </xf>
    <xf numFmtId="0" fontId="0" fillId="0" borderId="0" xfId="0" applyAlignment="1">
      <alignment vertical="center" textRotation="90"/>
    </xf>
    <xf numFmtId="0" fontId="11" fillId="0" borderId="0" xfId="0" applyFont="1" applyAlignment="1">
      <alignment vertical="center" textRotation="90"/>
    </xf>
    <xf numFmtId="0" fontId="15" fillId="3" borderId="1" xfId="3" applyFont="1" applyFill="1" applyBorder="1" applyAlignment="1">
      <alignment horizontal="center" vertical="center"/>
    </xf>
    <xf numFmtId="0" fontId="11" fillId="0" borderId="1" xfId="0" applyFont="1" applyBorder="1" applyAlignment="1">
      <alignment horizontal="center" vertical="center"/>
    </xf>
    <xf numFmtId="0" fontId="18" fillId="0" borderId="1" xfId="0" applyFont="1" applyBorder="1" applyAlignment="1">
      <alignment horizontal="center" vertical="center"/>
    </xf>
    <xf numFmtId="0" fontId="0" fillId="3" borderId="8" xfId="0" applyFill="1" applyBorder="1" applyAlignment="1">
      <alignment horizontal="left" vertical="center"/>
    </xf>
    <xf numFmtId="0" fontId="15" fillId="3" borderId="1" xfId="3" applyFont="1" applyFill="1" applyBorder="1" applyAlignment="1">
      <alignment horizontal="left" vertical="center"/>
    </xf>
    <xf numFmtId="0" fontId="18" fillId="0" borderId="1" xfId="0" applyFont="1" applyBorder="1" applyAlignment="1">
      <alignment horizontal="left" vertical="center"/>
    </xf>
    <xf numFmtId="0" fontId="18" fillId="0" borderId="5" xfId="0" applyFont="1" applyBorder="1" applyAlignment="1">
      <alignment horizontal="left" vertical="center"/>
    </xf>
    <xf numFmtId="0" fontId="0" fillId="3" borderId="0" xfId="0" applyFill="1" applyAlignment="1">
      <alignment horizontal="left" vertical="center"/>
    </xf>
    <xf numFmtId="0" fontId="11" fillId="0" borderId="8" xfId="0" applyFont="1" applyBorder="1" applyAlignment="1">
      <alignment horizontal="left" vertical="center" textRotation="90" readingOrder="1"/>
    </xf>
    <xf numFmtId="0" fontId="0" fillId="3" borderId="1" xfId="0" applyFill="1" applyBorder="1" applyAlignment="1">
      <alignment horizontal="left" vertical="center"/>
    </xf>
    <xf numFmtId="0" fontId="0" fillId="3" borderId="1" xfId="0" applyFill="1" applyBorder="1" applyAlignment="1">
      <alignment horizontal="left" vertical="center" wrapText="1"/>
    </xf>
    <xf numFmtId="0" fontId="11" fillId="0" borderId="16" xfId="0" applyFont="1" applyBorder="1" applyAlignment="1">
      <alignment horizontal="left" vertical="center" textRotation="90" readingOrder="1"/>
    </xf>
    <xf numFmtId="0" fontId="0" fillId="3" borderId="1" xfId="0" applyFill="1" applyBorder="1" applyAlignment="1">
      <alignment horizontal="center" vertical="center"/>
    </xf>
    <xf numFmtId="0" fontId="0" fillId="3" borderId="8" xfId="0" applyFill="1" applyBorder="1" applyAlignment="1">
      <alignment horizontal="center" vertical="center"/>
    </xf>
    <xf numFmtId="3" fontId="0" fillId="0" borderId="8" xfId="0" applyNumberFormat="1" applyBorder="1" applyAlignment="1">
      <alignment horizontal="center" vertical="center" wrapText="1"/>
    </xf>
    <xf numFmtId="0" fontId="0" fillId="3" borderId="8" xfId="0" applyFill="1" applyBorder="1" applyAlignment="1">
      <alignment horizontal="left" vertical="center" wrapText="1"/>
    </xf>
    <xf numFmtId="0" fontId="0" fillId="0" borderId="1" xfId="0" applyBorder="1" applyAlignment="1">
      <alignment horizontal="left" vertical="center"/>
    </xf>
    <xf numFmtId="0" fontId="15" fillId="0" borderId="1" xfId="3" applyFont="1" applyBorder="1" applyAlignment="1">
      <alignment horizontal="center" vertical="center"/>
    </xf>
    <xf numFmtId="0" fontId="28" fillId="0" borderId="1" xfId="0" applyFont="1" applyBorder="1" applyAlignment="1">
      <alignment horizontal="left" vertical="center" wrapText="1"/>
    </xf>
    <xf numFmtId="0" fontId="27" fillId="3" borderId="0" xfId="0" applyFont="1" applyFill="1" applyAlignment="1">
      <alignment vertical="center"/>
    </xf>
    <xf numFmtId="0" fontId="0" fillId="3" borderId="1" xfId="0" applyFill="1" applyBorder="1" applyAlignment="1">
      <alignment vertical="center" textRotation="90"/>
    </xf>
    <xf numFmtId="0" fontId="7" fillId="4" borderId="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0" fillId="0" borderId="5" xfId="0" applyBorder="1" applyAlignment="1">
      <alignment horizontal="center" vertical="center"/>
    </xf>
    <xf numFmtId="0" fontId="15" fillId="0" borderId="5" xfId="3" applyFont="1" applyBorder="1" applyAlignment="1">
      <alignment horizontal="center" vertical="center"/>
    </xf>
    <xf numFmtId="3" fontId="15" fillId="0" borderId="6" xfId="4" applyNumberFormat="1" applyFont="1" applyFill="1" applyBorder="1" applyAlignment="1">
      <alignment horizontal="center" vertical="center"/>
    </xf>
    <xf numFmtId="0" fontId="15" fillId="0" borderId="7" xfId="3" applyFont="1" applyBorder="1" applyAlignment="1">
      <alignment horizontal="center" vertical="center"/>
    </xf>
    <xf numFmtId="0" fontId="15" fillId="0" borderId="8" xfId="3" applyFont="1" applyBorder="1" applyAlignment="1">
      <alignment horizontal="center" vertical="center" wrapText="1"/>
    </xf>
    <xf numFmtId="0" fontId="15" fillId="0" borderId="8" xfId="3" applyFont="1" applyBorder="1" applyAlignment="1">
      <alignment horizontal="center" vertical="center"/>
    </xf>
    <xf numFmtId="3" fontId="15" fillId="0" borderId="9" xfId="4" applyNumberFormat="1" applyFont="1" applyFill="1" applyBorder="1" applyAlignment="1">
      <alignment horizontal="center" vertical="center"/>
    </xf>
    <xf numFmtId="0" fontId="6" fillId="4"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30" fillId="4" borderId="1" xfId="0" applyFont="1" applyFill="1" applyBorder="1" applyAlignment="1">
      <alignment horizontal="center" vertical="center" wrapText="1"/>
    </xf>
    <xf numFmtId="0" fontId="32" fillId="4" borderId="1" xfId="0" applyFont="1" applyFill="1" applyBorder="1" applyAlignment="1">
      <alignment horizontal="center" vertical="center" wrapText="1"/>
    </xf>
    <xf numFmtId="3" fontId="30" fillId="4" borderId="1"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5" fillId="0" borderId="1" xfId="0" applyFont="1" applyBorder="1" applyAlignment="1">
      <alignment horizontal="left" vertical="center" wrapText="1"/>
    </xf>
    <xf numFmtId="0" fontId="0" fillId="0" borderId="1" xfId="0" applyBorder="1"/>
    <xf numFmtId="0" fontId="0" fillId="0" borderId="1" xfId="0" applyBorder="1" applyAlignment="1">
      <alignment wrapText="1"/>
    </xf>
    <xf numFmtId="0" fontId="0" fillId="0" borderId="1" xfId="0" applyBorder="1" applyAlignment="1">
      <alignment horizontal="left" vertical="center" wrapText="1"/>
    </xf>
    <xf numFmtId="0" fontId="34" fillId="2" borderId="1" xfId="1" applyFont="1" applyFill="1" applyBorder="1" applyAlignment="1">
      <alignment vertical="center" wrapText="1"/>
    </xf>
    <xf numFmtId="0" fontId="15"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1" applyFont="1" applyFill="1" applyBorder="1" applyAlignment="1">
      <alignment horizontal="center" vertical="center"/>
    </xf>
    <xf numFmtId="0" fontId="34" fillId="3" borderId="1" xfId="1" applyFont="1" applyFill="1" applyBorder="1" applyAlignment="1">
      <alignment horizontal="center" vertical="center" wrapText="1"/>
    </xf>
    <xf numFmtId="3" fontId="14" fillId="6" borderId="1" xfId="4" applyNumberFormat="1" applyFont="1" applyFill="1" applyBorder="1" applyAlignment="1">
      <alignment horizontal="center" vertical="center"/>
    </xf>
    <xf numFmtId="0" fontId="11" fillId="3"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4" fillId="3" borderId="1" xfId="0" applyFont="1" applyFill="1" applyBorder="1" applyAlignment="1">
      <alignment horizontal="center" vertical="center"/>
    </xf>
    <xf numFmtId="3" fontId="14" fillId="3" borderId="1" xfId="0" applyNumberFormat="1" applyFont="1" applyFill="1" applyBorder="1" applyAlignment="1">
      <alignment horizontal="center" vertical="center"/>
    </xf>
    <xf numFmtId="0" fontId="11"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4" fillId="3" borderId="1" xfId="0" applyFont="1" applyFill="1" applyBorder="1" applyAlignment="1">
      <alignment horizontal="center" vertical="center"/>
    </xf>
    <xf numFmtId="3" fontId="0" fillId="3" borderId="5" xfId="0" applyNumberFormat="1" applyFill="1" applyBorder="1" applyAlignment="1">
      <alignment horizontal="center" vertical="center"/>
    </xf>
    <xf numFmtId="0" fontId="0" fillId="3" borderId="1" xfId="0" applyFill="1" applyBorder="1" applyAlignment="1">
      <alignment vertical="center" wrapText="1"/>
    </xf>
    <xf numFmtId="0" fontId="0" fillId="3" borderId="0" xfId="0" applyFill="1" applyAlignment="1">
      <alignment vertical="center"/>
    </xf>
    <xf numFmtId="0" fontId="35" fillId="0" borderId="0" xfId="0" applyFont="1" applyAlignment="1">
      <alignment horizontal="left" vertical="center"/>
    </xf>
    <xf numFmtId="0" fontId="0" fillId="3" borderId="0" xfId="0" applyFill="1" applyAlignment="1">
      <alignment vertical="center" textRotation="90"/>
    </xf>
    <xf numFmtId="0" fontId="34" fillId="0" borderId="1" xfId="3" applyFont="1" applyBorder="1" applyAlignment="1">
      <alignment horizontal="center" vertical="center" wrapText="1"/>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5" fillId="0" borderId="0" xfId="0" applyFont="1"/>
    <xf numFmtId="0" fontId="12" fillId="0" borderId="0" xfId="0" applyFont="1" applyAlignment="1">
      <alignment horizontal="center" vertic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6" fillId="3" borderId="1" xfId="2" applyFont="1" applyFill="1" applyBorder="1" applyAlignment="1">
      <alignment horizontal="center" vertical="center" wrapText="1"/>
    </xf>
    <xf numFmtId="0" fontId="12" fillId="0" borderId="0" xfId="0" applyFont="1" applyAlignment="1">
      <alignment horizontal="left" vertical="center" wrapText="1"/>
    </xf>
    <xf numFmtId="0" fontId="35" fillId="0" borderId="0" xfId="0" applyFont="1" applyAlignment="1">
      <alignment horizontal="left" vertical="center" wrapText="1"/>
    </xf>
    <xf numFmtId="0" fontId="6" fillId="0" borderId="1" xfId="0" applyFont="1" applyBorder="1" applyAlignment="1">
      <alignment horizontal="center" vertical="center" wrapText="1"/>
    </xf>
    <xf numFmtId="166" fontId="12" fillId="0" borderId="0" xfId="0" applyNumberFormat="1" applyFont="1" applyAlignment="1">
      <alignment horizontal="center" vertical="center"/>
    </xf>
    <xf numFmtId="166" fontId="7" fillId="0" borderId="0" xfId="0" applyNumberFormat="1" applyFont="1" applyAlignment="1">
      <alignment horizontal="center" vertical="center"/>
    </xf>
    <xf numFmtId="166" fontId="11" fillId="0" borderId="0" xfId="0" applyNumberFormat="1" applyFont="1" applyAlignment="1">
      <alignment horizontal="center"/>
    </xf>
    <xf numFmtId="166" fontId="11" fillId="0" borderId="0" xfId="0" applyNumberFormat="1" applyFont="1" applyAlignment="1">
      <alignment horizontal="center" vertical="center"/>
    </xf>
    <xf numFmtId="166" fontId="7" fillId="4" borderId="9" xfId="0" applyNumberFormat="1" applyFont="1" applyFill="1" applyBorder="1" applyAlignment="1">
      <alignment horizontal="center" vertical="center" wrapText="1"/>
    </xf>
    <xf numFmtId="166" fontId="7" fillId="5" borderId="1" xfId="5" applyNumberFormat="1" applyFont="1" applyFill="1" applyBorder="1" applyAlignment="1">
      <alignment horizontal="center" vertical="center" wrapText="1"/>
    </xf>
    <xf numFmtId="0" fontId="0" fillId="0" borderId="0" xfId="0" applyAlignment="1">
      <alignment vertical="center" wrapText="1"/>
    </xf>
    <xf numFmtId="9" fontId="33" fillId="0" borderId="0" xfId="6" applyNumberFormat="1" applyFont="1" applyAlignment="1">
      <alignment horizontal="center" vertical="top"/>
    </xf>
    <xf numFmtId="9" fontId="33" fillId="0" borderId="0" xfId="6" applyNumberFormat="1" applyFont="1" applyAlignment="1">
      <alignment horizontal="center"/>
    </xf>
    <xf numFmtId="0" fontId="21" fillId="0" borderId="0" xfId="6" applyFont="1" applyAlignment="1">
      <alignment horizontal="left"/>
    </xf>
    <xf numFmtId="0" fontId="36" fillId="0" borderId="1" xfId="2" applyFont="1" applyBorder="1" applyAlignment="1">
      <alignment horizontal="center" vertical="center"/>
    </xf>
    <xf numFmtId="0" fontId="7" fillId="0" borderId="1" xfId="0" applyFont="1" applyBorder="1" applyAlignment="1">
      <alignment horizontal="center" vertical="center" wrapText="1"/>
    </xf>
    <xf numFmtId="166" fontId="7" fillId="0" borderId="9" xfId="0" applyNumberFormat="1" applyFont="1" applyBorder="1" applyAlignment="1">
      <alignment horizontal="center" vertical="center" wrapText="1"/>
    </xf>
    <xf numFmtId="166" fontId="7" fillId="0" borderId="1" xfId="5" applyNumberFormat="1" applyFont="1" applyFill="1" applyBorder="1" applyAlignment="1">
      <alignment horizontal="center" vertical="center" wrapText="1"/>
    </xf>
    <xf numFmtId="0" fontId="7" fillId="0" borderId="8" xfId="0" applyFont="1" applyBorder="1" applyAlignment="1">
      <alignment horizontal="center" vertical="center" wrapText="1"/>
    </xf>
    <xf numFmtId="0" fontId="8" fillId="0" borderId="1" xfId="2" applyFont="1" applyBorder="1" applyAlignment="1">
      <alignment horizontal="center" vertical="center" wrapText="1"/>
    </xf>
    <xf numFmtId="0" fontId="6" fillId="0" borderId="1" xfId="2" applyFont="1" applyBorder="1" applyAlignment="1">
      <alignment horizontal="center" vertical="center" wrapText="1"/>
    </xf>
    <xf numFmtId="0" fontId="6" fillId="0" borderId="8" xfId="0" applyFont="1" applyBorder="1" applyAlignment="1">
      <alignment horizontal="left" vertical="center" wrapText="1"/>
    </xf>
    <xf numFmtId="3" fontId="12" fillId="0" borderId="1" xfId="0" applyNumberFormat="1" applyFont="1" applyBorder="1" applyAlignment="1">
      <alignment horizontal="center" vertical="center" wrapText="1"/>
    </xf>
    <xf numFmtId="166" fontId="6" fillId="0" borderId="1" xfId="5" applyNumberFormat="1" applyFont="1" applyFill="1" applyBorder="1" applyAlignment="1">
      <alignment horizontal="center" vertical="center" wrapText="1"/>
    </xf>
    <xf numFmtId="0" fontId="34" fillId="3" borderId="8" xfId="0" applyFont="1" applyFill="1" applyBorder="1" applyAlignment="1">
      <alignment horizontal="center" vertical="center"/>
    </xf>
    <xf numFmtId="0" fontId="0" fillId="0" borderId="3" xfId="0" applyBorder="1" applyAlignment="1">
      <alignment horizontal="center" vertical="center"/>
    </xf>
    <xf numFmtId="0" fontId="12" fillId="0" borderId="3" xfId="0" applyFont="1" applyBorder="1" applyAlignment="1">
      <alignment horizontal="center" vertical="center"/>
    </xf>
    <xf numFmtId="0" fontId="14" fillId="3" borderId="3" xfId="0" applyFont="1" applyFill="1" applyBorder="1" applyAlignment="1">
      <alignment horizontal="center" vertical="center"/>
    </xf>
    <xf numFmtId="0" fontId="21" fillId="0" borderId="0" xfId="6" applyFont="1"/>
    <xf numFmtId="0" fontId="38" fillId="0" borderId="1" xfId="0" applyFont="1" applyBorder="1" applyAlignment="1">
      <alignment horizontal="center" vertical="center"/>
    </xf>
    <xf numFmtId="0" fontId="38" fillId="3" borderId="1" xfId="0" applyFont="1" applyFill="1" applyBorder="1" applyAlignment="1">
      <alignment horizontal="center" vertical="center"/>
    </xf>
    <xf numFmtId="0" fontId="38" fillId="0" borderId="1" xfId="0" applyFont="1" applyBorder="1" applyAlignment="1">
      <alignment vertical="center"/>
    </xf>
    <xf numFmtId="3" fontId="38" fillId="0" borderId="1" xfId="0" applyNumberFormat="1" applyFont="1" applyBorder="1" applyAlignment="1">
      <alignment horizontal="center" vertical="center"/>
    </xf>
    <xf numFmtId="0" fontId="26" fillId="0" borderId="1" xfId="0" applyFont="1" applyBorder="1" applyAlignment="1">
      <alignment vertical="center"/>
    </xf>
    <xf numFmtId="0" fontId="26" fillId="0" borderId="1" xfId="0" applyFont="1" applyBorder="1" applyAlignment="1">
      <alignment horizontal="left" vertical="center" wrapText="1"/>
    </xf>
    <xf numFmtId="0" fontId="28" fillId="0" borderId="1" xfId="0" applyFont="1" applyBorder="1" applyAlignment="1">
      <alignment horizontal="center"/>
    </xf>
    <xf numFmtId="0" fontId="28" fillId="0" borderId="1" xfId="0" applyFont="1" applyBorder="1" applyAlignment="1">
      <alignment horizontal="left" wrapText="1"/>
    </xf>
    <xf numFmtId="1" fontId="28" fillId="0" borderId="1" xfId="0" applyNumberFormat="1" applyFont="1" applyBorder="1" applyAlignment="1">
      <alignment horizontal="center"/>
    </xf>
    <xf numFmtId="3" fontId="28" fillId="0" borderId="1" xfId="0" applyNumberFormat="1" applyFont="1" applyBorder="1" applyAlignment="1">
      <alignment horizontal="center"/>
    </xf>
    <xf numFmtId="3" fontId="26" fillId="0" borderId="1" xfId="0" applyNumberFormat="1" applyFont="1" applyBorder="1" applyAlignment="1">
      <alignment horizontal="left" wrapText="1"/>
    </xf>
    <xf numFmtId="0" fontId="39" fillId="0" borderId="1" xfId="0" applyFont="1" applyBorder="1" applyAlignment="1">
      <alignment horizontal="center" vertical="center"/>
    </xf>
    <xf numFmtId="0" fontId="40" fillId="0" borderId="1" xfId="0" applyFont="1" applyBorder="1" applyAlignment="1">
      <alignment horizontal="center" vertical="center"/>
    </xf>
    <xf numFmtId="0" fontId="12" fillId="0" borderId="1" xfId="0" applyFont="1" applyBorder="1" applyAlignment="1">
      <alignment wrapText="1"/>
    </xf>
    <xf numFmtId="0" fontId="41" fillId="0" borderId="1" xfId="0" applyFont="1" applyBorder="1" applyAlignment="1">
      <alignment horizontal="left" vertical="center" wrapText="1"/>
    </xf>
    <xf numFmtId="0" fontId="6" fillId="4" borderId="6" xfId="0" applyFont="1" applyFill="1" applyBorder="1" applyAlignment="1">
      <alignment horizontal="center" vertical="center" wrapText="1"/>
    </xf>
    <xf numFmtId="0" fontId="6" fillId="0" borderId="8" xfId="0" applyFont="1" applyBorder="1" applyAlignment="1">
      <alignment horizontal="center" vertical="center"/>
    </xf>
    <xf numFmtId="0" fontId="6" fillId="0" borderId="8" xfId="2" applyFont="1" applyBorder="1" applyAlignment="1">
      <alignment horizontal="center" vertical="center"/>
    </xf>
    <xf numFmtId="0" fontId="7" fillId="3" borderId="8" xfId="0" applyFont="1" applyFill="1" applyBorder="1" applyAlignment="1">
      <alignment horizontal="left" vertical="center"/>
    </xf>
    <xf numFmtId="0" fontId="0" fillId="0" borderId="17" xfId="0" applyBorder="1" applyAlignment="1">
      <alignment horizontal="center" vertical="center"/>
    </xf>
    <xf numFmtId="0" fontId="6" fillId="3" borderId="1" xfId="2" applyFont="1" applyFill="1" applyBorder="1" applyAlignment="1">
      <alignment horizontal="left" vertical="center" wrapText="1"/>
    </xf>
    <xf numFmtId="167" fontId="0" fillId="0" borderId="17" xfId="0" applyNumberFormat="1" applyBorder="1" applyAlignment="1">
      <alignment horizontal="center" vertical="center"/>
    </xf>
    <xf numFmtId="167" fontId="0" fillId="0" borderId="1" xfId="0" applyNumberFormat="1" applyBorder="1" applyAlignment="1">
      <alignment horizontal="center" vertical="center"/>
    </xf>
    <xf numFmtId="167" fontId="12"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1" fillId="0" borderId="1" xfId="0" applyFont="1" applyBorder="1" applyAlignment="1">
      <alignment horizontal="center" vertical="center" wrapText="1"/>
    </xf>
    <xf numFmtId="0" fontId="8" fillId="4" borderId="0" xfId="0" applyFont="1" applyFill="1" applyAlignment="1">
      <alignment horizontal="center" vertical="center"/>
    </xf>
    <xf numFmtId="9" fontId="33" fillId="0" borderId="0" xfId="6" applyNumberFormat="1" applyFont="1" applyAlignment="1">
      <alignment horizontal="center"/>
    </xf>
    <xf numFmtId="0" fontId="0" fillId="0" borderId="0" xfId="0" applyAlignment="1">
      <alignment horizontal="center"/>
    </xf>
    <xf numFmtId="0" fontId="21" fillId="0" borderId="0" xfId="6" applyFont="1" applyAlignment="1">
      <alignment horizontal="left"/>
    </xf>
    <xf numFmtId="0" fontId="22" fillId="0" borderId="0" xfId="0" applyFont="1" applyAlignment="1">
      <alignment horizontal="left"/>
    </xf>
    <xf numFmtId="0" fontId="21" fillId="0" borderId="0" xfId="6" applyFont="1" applyAlignment="1">
      <alignment horizontal="left" vertical="center" wrapText="1"/>
    </xf>
    <xf numFmtId="0" fontId="8" fillId="4" borderId="0" xfId="0" applyFont="1" applyFill="1" applyAlignment="1">
      <alignment horizontal="center"/>
    </xf>
    <xf numFmtId="0" fontId="31" fillId="4" borderId="0" xfId="0" applyFont="1" applyFill="1" applyAlignment="1">
      <alignment horizontal="center" vertical="center"/>
    </xf>
    <xf numFmtId="0" fontId="12" fillId="0" borderId="0" xfId="0" applyFont="1" applyAlignment="1">
      <alignment horizontal="center" vertical="center" wrapText="1"/>
    </xf>
    <xf numFmtId="0" fontId="15" fillId="0" borderId="0" xfId="0" applyFont="1" applyAlignment="1">
      <alignment horizontal="center" wrapText="1"/>
    </xf>
    <xf numFmtId="0" fontId="15" fillId="0" borderId="10" xfId="0" applyFont="1" applyBorder="1" applyAlignment="1">
      <alignment horizontal="center" wrapText="1"/>
    </xf>
    <xf numFmtId="0" fontId="4" fillId="0" borderId="0" xfId="0" applyFont="1" applyAlignment="1">
      <alignment horizontal="center" vertical="center"/>
    </xf>
    <xf numFmtId="0" fontId="29" fillId="0" borderId="0" xfId="0" applyFont="1" applyAlignment="1">
      <alignment horizontal="left" vertical="center"/>
    </xf>
    <xf numFmtId="0" fontId="29" fillId="0" borderId="10" xfId="0" applyFont="1" applyBorder="1" applyAlignment="1">
      <alignment horizontal="left" vertical="center"/>
    </xf>
    <xf numFmtId="0" fontId="37" fillId="4" borderId="0" xfId="0" applyFont="1" applyFill="1" applyAlignment="1">
      <alignment horizontal="center"/>
    </xf>
  </cellXfs>
  <cellStyles count="8">
    <cellStyle name="Гиперссылка" xfId="6" builtinId="8"/>
    <cellStyle name="Обычный" xfId="0" builtinId="0"/>
    <cellStyle name="Обычный_Полки настенные" xfId="3" xr:uid="{00000000-0005-0000-0000-000002000000}"/>
    <cellStyle name="Обычный_Стеллажи кухонные" xfId="1" xr:uid="{00000000-0005-0000-0000-000003000000}"/>
    <cellStyle name="Обычный_Столы" xfId="2" xr:uid="{00000000-0005-0000-0000-000004000000}"/>
    <cellStyle name="Обычный_Тележки-шпильки" xfId="7" xr:uid="{00000000-0005-0000-0000-000005000000}"/>
    <cellStyle name="Пояснение" xfId="5" builtinId="53"/>
    <cellStyle name="Финансовый" xfId="4" builtinId="3"/>
  </cellStyles>
  <dxfs count="122">
    <dxf>
      <font>
        <strike val="0"/>
        <outline val="0"/>
        <shadow val="0"/>
        <u val="none"/>
        <vertAlign val="baseline"/>
        <sz val="12"/>
        <color theme="1"/>
        <name val="Calibri"/>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u val="none"/>
        <vertAlign val="baseline"/>
        <sz val="12"/>
        <color theme="1"/>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sz val="12"/>
        <name val="Calibri"/>
        <scheme val="none"/>
      </font>
    </dxf>
    <dxf>
      <border outline="0">
        <bottom style="thin">
          <color rgb="FF000000"/>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u val="none"/>
        <vertAlign val="baseline"/>
        <sz val="12"/>
        <color rgb="FF000000"/>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sz val="12"/>
        <name val="Calibri"/>
        <scheme val="none"/>
      </font>
    </dxf>
    <dxf>
      <border outline="0">
        <bottom style="thin">
          <color rgb="FF000000"/>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sz val="12"/>
        <name val="Calibri"/>
        <scheme val="none"/>
      </font>
    </dxf>
    <dxf>
      <border outline="0">
        <bottom style="thin">
          <color rgb="FF000000"/>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sz val="12"/>
        <name val="Calibri"/>
        <scheme val="minor"/>
      </font>
    </dxf>
    <dxf>
      <border outline="0">
        <bottom style="thin">
          <color rgb="FF000000"/>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scheme val="minor"/>
      </font>
      <numFmt numFmtId="165" formatCode="_-* #,##0\ _₽_-;\-* #,##0\ _₽_-;_-* &quot;-&quot;??\ _₽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sz val="12"/>
        <name val="Calibri"/>
        <scheme val="none"/>
      </font>
    </dxf>
    <dxf>
      <border outline="0">
        <bottom style="thin">
          <color rgb="FF000000"/>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scheme val="minor"/>
      </font>
      <numFmt numFmtId="167" formatCode="#,##0_ ;\-#,##0\ "/>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scheme val="minor"/>
      </font>
      <numFmt numFmtId="165" formatCode="_-* #,##0\ _₽_-;\-* #,##0\ _₽_-;_-* &quot;-&quot;??\ _₽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1"/>
      </font>
      <alignment horizontal="left" vertical="center" textRotation="0" indent="0" justifyLastLine="0" shrinkToFit="0" readingOrder="0"/>
    </dxf>
    <dxf>
      <border>
        <bottom style="thin">
          <color rgb="FF000000"/>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vertical="center" indent="0" justifyLastLine="0" shrinkToFit="0" readingOrder="0"/>
    </dxf>
    <dxf>
      <border>
        <bottom style="thin">
          <color indexed="64"/>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scheme val="minor"/>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0" formatCode="General"/>
      <fill>
        <patternFill patternType="solid">
          <fgColor indexed="64"/>
          <bgColor indexed="9"/>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solid">
          <bgColor theme="3" tint="0.79998168889431442"/>
        </patternFill>
      </fill>
      <alignment horizontal="center" vertical="center" textRotation="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none"/>
      </font>
      <alignment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alignment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scheme val="minor"/>
      </font>
      <numFmt numFmtId="165" formatCode="_-* #,##0\ _₽_-;\-* #,##0\ _₽_-;_-* &quot;-&quot;??\ _₽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font>
        <strike val="0"/>
        <outline val="0"/>
        <shadow val="0"/>
        <u val="none"/>
        <vertAlign val="baseline"/>
        <sz val="12"/>
        <name val="Calibri"/>
        <scheme val="minor"/>
      </font>
    </dxf>
    <dxf>
      <border outline="0">
        <bottom style="thin">
          <color indexed="64"/>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scheme val="minor"/>
      </font>
      <numFmt numFmtId="3" formatCode="#,##0"/>
      <fill>
        <patternFill patternType="solid">
          <fgColor indexed="64"/>
          <bgColor rgb="FFFFFF00"/>
        </patternFill>
      </fill>
      <alignment horizontal="center"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sz val="11"/>
        <name val="Calibri"/>
        <scheme val="none"/>
      </font>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scheme val="minor"/>
      </font>
      <numFmt numFmtId="3" formatCode="#,##0"/>
      <fill>
        <patternFill patternType="solid">
          <fgColor indexed="64"/>
          <bgColor rgb="FFFFFF00"/>
        </patternFill>
      </fill>
      <alignment horizontal="center"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font>
        <strike val="0"/>
        <outline val="0"/>
        <shadow val="0"/>
        <u val="none"/>
        <vertAlign val="baseline"/>
        <sz val="11"/>
        <name val="Calibri"/>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129965</xdr:colOff>
      <xdr:row>2</xdr:row>
      <xdr:rowOff>95672</xdr:rowOff>
    </xdr:from>
    <xdr:to>
      <xdr:col>10</xdr:col>
      <xdr:colOff>414868</xdr:colOff>
      <xdr:row>10</xdr:row>
      <xdr:rowOff>16093</xdr:rowOff>
    </xdr:to>
    <xdr:pic>
      <xdr:nvPicPr>
        <xdr:cNvPr id="2" name="CEAE6A8F-D77D-46F7-874B-97F0A00A5EED" descr="rada_price header.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39565" y="468205"/>
          <a:ext cx="6719570" cy="1410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16127</xdr:colOff>
      <xdr:row>1</xdr:row>
      <xdr:rowOff>54429</xdr:rowOff>
    </xdr:from>
    <xdr:to>
      <xdr:col>6</xdr:col>
      <xdr:colOff>39842</xdr:colOff>
      <xdr:row>9</xdr:row>
      <xdr:rowOff>111991</xdr:rowOff>
    </xdr:to>
    <xdr:pic>
      <xdr:nvPicPr>
        <xdr:cNvPr id="4" name="CEAE6A8F-D77D-46F7-874B-97F0A00A5EED" descr="rada_price header.png">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320270" y="235858"/>
          <a:ext cx="7153858" cy="1508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335644</xdr:colOff>
      <xdr:row>1</xdr:row>
      <xdr:rowOff>81643</xdr:rowOff>
    </xdr:from>
    <xdr:to>
      <xdr:col>1</xdr:col>
      <xdr:colOff>1859987</xdr:colOff>
      <xdr:row>12</xdr:row>
      <xdr:rowOff>99785</xdr:rowOff>
    </xdr:to>
    <xdr:pic>
      <xdr:nvPicPr>
        <xdr:cNvPr id="5" name="Рисунок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0573" y="263072"/>
          <a:ext cx="1524343" cy="20954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1043214</xdr:colOff>
      <xdr:row>0</xdr:row>
      <xdr:rowOff>136074</xdr:rowOff>
    </xdr:from>
    <xdr:to>
      <xdr:col>7</xdr:col>
      <xdr:colOff>444500</xdr:colOff>
      <xdr:row>8</xdr:row>
      <xdr:rowOff>145660</xdr:rowOff>
    </xdr:to>
    <xdr:pic>
      <xdr:nvPicPr>
        <xdr:cNvPr id="5" name="CEAE6A8F-D77D-46F7-874B-97F0A00A5EED" descr="rada_price header.png">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583214" y="136074"/>
          <a:ext cx="7456715" cy="1588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235857</xdr:colOff>
      <xdr:row>1</xdr:row>
      <xdr:rowOff>181427</xdr:rowOff>
    </xdr:from>
    <xdr:to>
      <xdr:col>2</xdr:col>
      <xdr:colOff>79326</xdr:colOff>
      <xdr:row>10</xdr:row>
      <xdr:rowOff>45356</xdr:rowOff>
    </xdr:to>
    <xdr:pic>
      <xdr:nvPicPr>
        <xdr:cNvPr id="3" name="Рисунок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5857" y="362856"/>
          <a:ext cx="2374398" cy="172357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1879259</xdr:colOff>
      <xdr:row>1</xdr:row>
      <xdr:rowOff>39310</xdr:rowOff>
    </xdr:from>
    <xdr:to>
      <xdr:col>7</xdr:col>
      <xdr:colOff>300143</xdr:colOff>
      <xdr:row>8</xdr:row>
      <xdr:rowOff>152082</xdr:rowOff>
    </xdr:to>
    <xdr:pic>
      <xdr:nvPicPr>
        <xdr:cNvPr id="3" name="CEAE6A8F-D77D-46F7-874B-97F0A00A5EED" descr="rada_price header.png">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393859" y="225577"/>
          <a:ext cx="6430351" cy="1416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190500</xdr:colOff>
      <xdr:row>2</xdr:row>
      <xdr:rowOff>15876</xdr:rowOff>
    </xdr:from>
    <xdr:to>
      <xdr:col>1</xdr:col>
      <xdr:colOff>2165350</xdr:colOff>
      <xdr:row>11</xdr:row>
      <xdr:rowOff>7863</xdr:rowOff>
    </xdr:to>
    <xdr:pic>
      <xdr:nvPicPr>
        <xdr:cNvPr id="6" name="Рисунок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28625" y="381001"/>
          <a:ext cx="2032000" cy="172236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8927</xdr:colOff>
      <xdr:row>1</xdr:row>
      <xdr:rowOff>18586</xdr:rowOff>
    </xdr:from>
    <xdr:to>
      <xdr:col>7</xdr:col>
      <xdr:colOff>18142</xdr:colOff>
      <xdr:row>8</xdr:row>
      <xdr:rowOff>108666</xdr:rowOff>
    </xdr:to>
    <xdr:pic>
      <xdr:nvPicPr>
        <xdr:cNvPr id="5" name="CEAE6A8F-D77D-46F7-874B-97F0A00A5EED" descr="rada_price header.png">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508356" y="218157"/>
          <a:ext cx="7230072" cy="15868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81642</xdr:colOff>
      <xdr:row>0</xdr:row>
      <xdr:rowOff>117928</xdr:rowOff>
    </xdr:from>
    <xdr:to>
      <xdr:col>2</xdr:col>
      <xdr:colOff>5082</xdr:colOff>
      <xdr:row>11</xdr:row>
      <xdr:rowOff>127000</xdr:rowOff>
    </xdr:to>
    <xdr:pic>
      <xdr:nvPicPr>
        <xdr:cNvPr id="3" name="Рисунок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08428" y="117928"/>
          <a:ext cx="2330544" cy="243114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1</xdr:row>
      <xdr:rowOff>0</xdr:rowOff>
    </xdr:from>
    <xdr:to>
      <xdr:col>6</xdr:col>
      <xdr:colOff>7854</xdr:colOff>
      <xdr:row>9</xdr:row>
      <xdr:rowOff>13880</xdr:rowOff>
    </xdr:to>
    <xdr:pic>
      <xdr:nvPicPr>
        <xdr:cNvPr id="3" name="CEAE6A8F-D77D-46F7-874B-97F0A00A5EED" descr="rada_price header.png">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076700" y="200025"/>
          <a:ext cx="6894429" cy="1614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790575</xdr:colOff>
      <xdr:row>0</xdr:row>
      <xdr:rowOff>123825</xdr:rowOff>
    </xdr:from>
    <xdr:to>
      <xdr:col>1</xdr:col>
      <xdr:colOff>1444625</xdr:colOff>
      <xdr:row>11</xdr:row>
      <xdr:rowOff>104775</xdr:rowOff>
    </xdr:to>
    <xdr:pic>
      <xdr:nvPicPr>
        <xdr:cNvPr id="4" name="Рисунок 3" descr="https://downloader.disk.yandex.ru/preview/f748f9952dfe9f11e04109169d016f42f7142831c5ec314b9922cd8bf4c4c68e/69d3f6ad/7eXlVaXYlSMn63fMTha4mgtJ_8KgEJRkrhhNELHQX7owNyYjn2oR012pjlBvHaUHba9tlt6WYDQzic1pwloaiQ%3D%3D?uid=0&amp;filename=%D0%B2%D0%B0%D0%BD%D0%BD%D0%B0.png&amp;disposition=inline&amp;hash=&amp;limit=0&amp;content_type=image%2Fpng&amp;owner_uid=0&amp;tknv=v3&amp;size=2048x2048">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0575" y="123825"/>
          <a:ext cx="2997200" cy="2247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304800</xdr:colOff>
      <xdr:row>2</xdr:row>
      <xdr:rowOff>100874</xdr:rowOff>
    </xdr:to>
    <xdr:sp macro="" textlink="">
      <xdr:nvSpPr>
        <xdr:cNvPr id="3" name="AutoShape 1" descr="C:\Users\simochkova\Desktop\РАДА 04.04.2025\Для продаж\Маркетинг\картинки\2025-09-07_030001.png">
          <a:extLst>
            <a:ext uri="{FF2B5EF4-FFF2-40B4-BE49-F238E27FC236}">
              <a16:creationId xmlns:a16="http://schemas.microsoft.com/office/drawing/2014/main" id="{00000000-0008-0000-0E00-000003000000}"/>
            </a:ext>
          </a:extLst>
        </xdr:cNvPr>
        <xdr:cNvSpPr>
          <a:spLocks noChangeAspect="1" noChangeArrowheads="1"/>
        </xdr:cNvSpPr>
      </xdr:nvSpPr>
      <xdr:spPr bwMode="auto">
        <a:xfrm>
          <a:off x="0" y="1841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100874</xdr:rowOff>
    </xdr:to>
    <xdr:sp macro="" textlink="">
      <xdr:nvSpPr>
        <xdr:cNvPr id="4" name="AutoShape 2" descr="C:\Users\simochkova\Desktop\РАДА 04.04.2025\Для продаж\Маркетинг\картинки\2025-09-07_030001.png">
          <a:extLst>
            <a:ext uri="{FF2B5EF4-FFF2-40B4-BE49-F238E27FC236}">
              <a16:creationId xmlns:a16="http://schemas.microsoft.com/office/drawing/2014/main" id="{00000000-0008-0000-0E00-000004000000}"/>
            </a:ext>
          </a:extLst>
        </xdr:cNvPr>
        <xdr:cNvSpPr>
          <a:spLocks noChangeAspect="1" noChangeArrowheads="1"/>
        </xdr:cNvSpPr>
      </xdr:nvSpPr>
      <xdr:spPr bwMode="auto">
        <a:xfrm>
          <a:off x="0" y="1841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100874</xdr:rowOff>
    </xdr:to>
    <xdr:sp macro="" textlink="">
      <xdr:nvSpPr>
        <xdr:cNvPr id="5" name="AutoShape 4" descr="C:\Users\simochkova\Desktop\РАДА 04.04.2025\Для продаж\Маркетинг\картинки\2025-09-07_030001.png">
          <a:extLst>
            <a:ext uri="{FF2B5EF4-FFF2-40B4-BE49-F238E27FC236}">
              <a16:creationId xmlns:a16="http://schemas.microsoft.com/office/drawing/2014/main" id="{00000000-0008-0000-0E00-000005000000}"/>
            </a:ext>
          </a:extLst>
        </xdr:cNvPr>
        <xdr:cNvSpPr>
          <a:spLocks noChangeAspect="1" noChangeArrowheads="1"/>
        </xdr:cNvSpPr>
      </xdr:nvSpPr>
      <xdr:spPr bwMode="auto">
        <a:xfrm>
          <a:off x="0" y="7366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1843676</xdr:colOff>
      <xdr:row>1</xdr:row>
      <xdr:rowOff>161407</xdr:rowOff>
    </xdr:from>
    <xdr:to>
      <xdr:col>7</xdr:col>
      <xdr:colOff>2198914</xdr:colOff>
      <xdr:row>10</xdr:row>
      <xdr:rowOff>153074</xdr:rowOff>
    </xdr:to>
    <xdr:pic>
      <xdr:nvPicPr>
        <xdr:cNvPr id="7" name="CEAE6A8F-D77D-46F7-874B-97F0A00A5EED" descr="rada_price header.png">
          <a:extLst>
            <a:ext uri="{FF2B5EF4-FFF2-40B4-BE49-F238E27FC236}">
              <a16:creationId xmlns:a16="http://schemas.microsoft.com/office/drawing/2014/main" id="{00000000-0008-0000-0E00-000007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843676" y="346464"/>
          <a:ext cx="7975238" cy="1657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166160</xdr:colOff>
      <xdr:row>1</xdr:row>
      <xdr:rowOff>9073</xdr:rowOff>
    </xdr:from>
    <xdr:to>
      <xdr:col>1</xdr:col>
      <xdr:colOff>1731079</xdr:colOff>
      <xdr:row>13</xdr:row>
      <xdr:rowOff>154215</xdr:rowOff>
    </xdr:to>
    <xdr:pic>
      <xdr:nvPicPr>
        <xdr:cNvPr id="8" name="Рисунок 7">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160" y="208644"/>
          <a:ext cx="1746348" cy="26035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2188219</xdr:colOff>
      <xdr:row>1</xdr:row>
      <xdr:rowOff>82189</xdr:rowOff>
    </xdr:from>
    <xdr:to>
      <xdr:col>6</xdr:col>
      <xdr:colOff>558954</xdr:colOff>
      <xdr:row>9</xdr:row>
      <xdr:rowOff>158639</xdr:rowOff>
    </xdr:to>
    <xdr:pic>
      <xdr:nvPicPr>
        <xdr:cNvPr id="2" name="CEAE6A8F-D77D-46F7-874B-97F0A00A5EED" descr="rada_price header.png">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982876" y="278132"/>
          <a:ext cx="8037249" cy="1643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129723</xdr:colOff>
      <xdr:row>1</xdr:row>
      <xdr:rowOff>137342</xdr:rowOff>
    </xdr:from>
    <xdr:to>
      <xdr:col>2</xdr:col>
      <xdr:colOff>67204</xdr:colOff>
      <xdr:row>10</xdr:row>
      <xdr:rowOff>232775</xdr:rowOff>
    </xdr:to>
    <xdr:pic>
      <xdr:nvPicPr>
        <xdr:cNvPr id="5" name="Рисунок 4">
          <a:extLst>
            <a:ext uri="{FF2B5EF4-FFF2-40B4-BE49-F238E27FC236}">
              <a16:creationId xmlns:a16="http://schemas.microsoft.com/office/drawing/2014/main" id="{00000000-0008-0000-0F00-000005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2268" t="25008" r="23657" b="23171"/>
        <a:stretch/>
      </xdr:blipFill>
      <xdr:spPr>
        <a:xfrm>
          <a:off x="129723" y="336913"/>
          <a:ext cx="2631695" cy="189157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20146</xdr:colOff>
      <xdr:row>0</xdr:row>
      <xdr:rowOff>136616</xdr:rowOff>
    </xdr:from>
    <xdr:to>
      <xdr:col>6</xdr:col>
      <xdr:colOff>776667</xdr:colOff>
      <xdr:row>9</xdr:row>
      <xdr:rowOff>13495</xdr:rowOff>
    </xdr:to>
    <xdr:pic>
      <xdr:nvPicPr>
        <xdr:cNvPr id="2" name="CEAE6A8F-D77D-46F7-874B-97F0A00A5EED" descr="rada_price header.png">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614575" y="136616"/>
          <a:ext cx="8167878" cy="1673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172357</xdr:colOff>
      <xdr:row>0</xdr:row>
      <xdr:rowOff>163286</xdr:rowOff>
    </xdr:from>
    <xdr:to>
      <xdr:col>1</xdr:col>
      <xdr:colOff>2339851</xdr:colOff>
      <xdr:row>10</xdr:row>
      <xdr:rowOff>190499</xdr:rowOff>
    </xdr:to>
    <xdr:pic>
      <xdr:nvPicPr>
        <xdr:cNvPr id="5" name="Рисунок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2357" y="163286"/>
          <a:ext cx="2376137" cy="202292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20146</xdr:colOff>
      <xdr:row>0</xdr:row>
      <xdr:rowOff>136616</xdr:rowOff>
    </xdr:from>
    <xdr:to>
      <xdr:col>6</xdr:col>
      <xdr:colOff>776667</xdr:colOff>
      <xdr:row>9</xdr:row>
      <xdr:rowOff>13495</xdr:rowOff>
    </xdr:to>
    <xdr:pic>
      <xdr:nvPicPr>
        <xdr:cNvPr id="2" name="CEAE6A8F-D77D-46F7-874B-97F0A00A5EED" descr="rada_price header.png">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617296" y="136616"/>
          <a:ext cx="8160621" cy="164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154214</xdr:colOff>
      <xdr:row>0</xdr:row>
      <xdr:rowOff>131846</xdr:rowOff>
    </xdr:from>
    <xdr:to>
      <xdr:col>1</xdr:col>
      <xdr:colOff>2131785</xdr:colOff>
      <xdr:row>11</xdr:row>
      <xdr:rowOff>96860</xdr:rowOff>
    </xdr:to>
    <xdr:pic>
      <xdr:nvPicPr>
        <xdr:cNvPr id="5" name="Рисунок 4">
          <a:extLst>
            <a:ext uri="{FF2B5EF4-FFF2-40B4-BE49-F238E27FC236}">
              <a16:creationId xmlns:a16="http://schemas.microsoft.com/office/drawing/2014/main" id="{00000000-0008-0000-1100-000005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5751" t="10067" r="16630" b="11337"/>
        <a:stretch/>
      </xdr:blipFill>
      <xdr:spPr>
        <a:xfrm>
          <a:off x="362857" y="131846"/>
          <a:ext cx="1977571" cy="22809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2</xdr:col>
      <xdr:colOff>20146</xdr:colOff>
      <xdr:row>0</xdr:row>
      <xdr:rowOff>136616</xdr:rowOff>
    </xdr:from>
    <xdr:to>
      <xdr:col>6</xdr:col>
      <xdr:colOff>776667</xdr:colOff>
      <xdr:row>9</xdr:row>
      <xdr:rowOff>13495</xdr:rowOff>
    </xdr:to>
    <xdr:pic>
      <xdr:nvPicPr>
        <xdr:cNvPr id="2" name="CEAE6A8F-D77D-46F7-874B-97F0A00A5EED" descr="rada_price header.png">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617296" y="136616"/>
          <a:ext cx="8160621" cy="164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136071</xdr:colOff>
      <xdr:row>2</xdr:row>
      <xdr:rowOff>117928</xdr:rowOff>
    </xdr:from>
    <xdr:to>
      <xdr:col>2</xdr:col>
      <xdr:colOff>25945</xdr:colOff>
      <xdr:row>9</xdr:row>
      <xdr:rowOff>100330</xdr:rowOff>
    </xdr:to>
    <xdr:pic>
      <xdr:nvPicPr>
        <xdr:cNvPr id="6" name="Рисунок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6071" y="517071"/>
          <a:ext cx="2748644" cy="13743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109605</xdr:colOff>
      <xdr:row>0</xdr:row>
      <xdr:rowOff>84568</xdr:rowOff>
    </xdr:from>
    <xdr:to>
      <xdr:col>3</xdr:col>
      <xdr:colOff>5076554</xdr:colOff>
      <xdr:row>7</xdr:row>
      <xdr:rowOff>174746</xdr:rowOff>
    </xdr:to>
    <xdr:pic>
      <xdr:nvPicPr>
        <xdr:cNvPr id="5" name="CEAE6A8F-D77D-46F7-874B-97F0A00A5EED" descr="rada_price header.png">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101691" y="84568"/>
          <a:ext cx="6904606" cy="1385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145143</xdr:colOff>
      <xdr:row>1</xdr:row>
      <xdr:rowOff>154214</xdr:rowOff>
    </xdr:from>
    <xdr:to>
      <xdr:col>2</xdr:col>
      <xdr:colOff>61180</xdr:colOff>
      <xdr:row>10</xdr:row>
      <xdr:rowOff>24493</xdr:rowOff>
    </xdr:to>
    <xdr:pic>
      <xdr:nvPicPr>
        <xdr:cNvPr id="4" name="Рисунок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5143" y="335643"/>
          <a:ext cx="2132187" cy="15784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20146</xdr:colOff>
      <xdr:row>0</xdr:row>
      <xdr:rowOff>136616</xdr:rowOff>
    </xdr:from>
    <xdr:to>
      <xdr:col>6</xdr:col>
      <xdr:colOff>776667</xdr:colOff>
      <xdr:row>9</xdr:row>
      <xdr:rowOff>13495</xdr:rowOff>
    </xdr:to>
    <xdr:pic>
      <xdr:nvPicPr>
        <xdr:cNvPr id="2" name="CEAE6A8F-D77D-46F7-874B-97F0A00A5EED" descr="rada_price header.png">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617296" y="136616"/>
          <a:ext cx="8160621" cy="164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108857</xdr:colOff>
      <xdr:row>2</xdr:row>
      <xdr:rowOff>122169</xdr:rowOff>
    </xdr:from>
    <xdr:to>
      <xdr:col>2</xdr:col>
      <xdr:colOff>24311</xdr:colOff>
      <xdr:row>10</xdr:row>
      <xdr:rowOff>20683</xdr:rowOff>
    </xdr:to>
    <xdr:pic>
      <xdr:nvPicPr>
        <xdr:cNvPr id="6" name="Рисунок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8857" y="521312"/>
          <a:ext cx="3093357" cy="14925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109605</xdr:colOff>
      <xdr:row>0</xdr:row>
      <xdr:rowOff>84568</xdr:rowOff>
    </xdr:from>
    <xdr:to>
      <xdr:col>3</xdr:col>
      <xdr:colOff>5076554</xdr:colOff>
      <xdr:row>7</xdr:row>
      <xdr:rowOff>174746</xdr:rowOff>
    </xdr:to>
    <xdr:pic>
      <xdr:nvPicPr>
        <xdr:cNvPr id="3" name="CEAE6A8F-D77D-46F7-874B-97F0A00A5EED" descr="rada_price header.pn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332105" y="84568"/>
          <a:ext cx="6757649" cy="1379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87710</xdr:colOff>
      <xdr:row>2</xdr:row>
      <xdr:rowOff>99785</xdr:rowOff>
    </xdr:from>
    <xdr:to>
      <xdr:col>1</xdr:col>
      <xdr:colOff>2437783</xdr:colOff>
      <xdr:row>10</xdr:row>
      <xdr:rowOff>24669</xdr:rowOff>
    </xdr:to>
    <xdr:pic>
      <xdr:nvPicPr>
        <xdr:cNvPr id="5" name="Рисунок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6377" t="30968" r="26004" b="29505"/>
        <a:stretch/>
      </xdr:blipFill>
      <xdr:spPr>
        <a:xfrm>
          <a:off x="314496" y="462642"/>
          <a:ext cx="2350073" cy="14630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1700902</xdr:colOff>
      <xdr:row>1</xdr:row>
      <xdr:rowOff>72573</xdr:rowOff>
    </xdr:from>
    <xdr:to>
      <xdr:col>7</xdr:col>
      <xdr:colOff>70367</xdr:colOff>
      <xdr:row>9</xdr:row>
      <xdr:rowOff>149023</xdr:rowOff>
    </xdr:to>
    <xdr:pic>
      <xdr:nvPicPr>
        <xdr:cNvPr id="3" name="CEAE6A8F-D77D-46F7-874B-97F0A00A5EED" descr="rada_price header.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188616" y="272144"/>
          <a:ext cx="7586037" cy="1673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208641</xdr:colOff>
      <xdr:row>1</xdr:row>
      <xdr:rowOff>136073</xdr:rowOff>
    </xdr:from>
    <xdr:to>
      <xdr:col>2</xdr:col>
      <xdr:colOff>1399722</xdr:colOff>
      <xdr:row>11</xdr:row>
      <xdr:rowOff>139198</xdr:rowOff>
    </xdr:to>
    <xdr:pic>
      <xdr:nvPicPr>
        <xdr:cNvPr id="4" name="Рисунок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1927" y="335644"/>
          <a:ext cx="2685145" cy="20699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2450406</xdr:colOff>
      <xdr:row>2</xdr:row>
      <xdr:rowOff>4882</xdr:rowOff>
    </xdr:from>
    <xdr:to>
      <xdr:col>6</xdr:col>
      <xdr:colOff>429985</xdr:colOff>
      <xdr:row>11</xdr:row>
      <xdr:rowOff>3155</xdr:rowOff>
    </xdr:to>
    <xdr:pic>
      <xdr:nvPicPr>
        <xdr:cNvPr id="5" name="CEAE6A8F-D77D-46F7-874B-97F0A00A5EED" descr="rada_price header.png">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628206" y="377415"/>
          <a:ext cx="7572312" cy="1674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172358</xdr:colOff>
      <xdr:row>0</xdr:row>
      <xdr:rowOff>18143</xdr:rowOff>
    </xdr:from>
    <xdr:to>
      <xdr:col>1</xdr:col>
      <xdr:colOff>2440215</xdr:colOff>
      <xdr:row>12</xdr:row>
      <xdr:rowOff>136229</xdr:rowOff>
    </xdr:to>
    <xdr:pic>
      <xdr:nvPicPr>
        <xdr:cNvPr id="3" name="Рисунок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2358" y="18143"/>
          <a:ext cx="2449286" cy="23768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1397000</xdr:colOff>
      <xdr:row>0</xdr:row>
      <xdr:rowOff>102534</xdr:rowOff>
    </xdr:from>
    <xdr:to>
      <xdr:col>6</xdr:col>
      <xdr:colOff>1205955</xdr:colOff>
      <xdr:row>8</xdr:row>
      <xdr:rowOff>185106</xdr:rowOff>
    </xdr:to>
    <xdr:pic>
      <xdr:nvPicPr>
        <xdr:cNvPr id="6" name="CEAE6A8F-D77D-46F7-874B-97F0A00A5EED" descr="rada_price header.png">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864429" y="102534"/>
          <a:ext cx="7927883" cy="1579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136072</xdr:colOff>
      <xdr:row>0</xdr:row>
      <xdr:rowOff>63500</xdr:rowOff>
    </xdr:from>
    <xdr:to>
      <xdr:col>1</xdr:col>
      <xdr:colOff>2320296</xdr:colOff>
      <xdr:row>11</xdr:row>
      <xdr:rowOff>219983</xdr:rowOff>
    </xdr:to>
    <xdr:pic>
      <xdr:nvPicPr>
        <xdr:cNvPr id="3" name="Рисунок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9358" y="63500"/>
          <a:ext cx="2184224" cy="22519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1397000</xdr:colOff>
      <xdr:row>0</xdr:row>
      <xdr:rowOff>102534</xdr:rowOff>
    </xdr:from>
    <xdr:to>
      <xdr:col>6</xdr:col>
      <xdr:colOff>1205955</xdr:colOff>
      <xdr:row>8</xdr:row>
      <xdr:rowOff>185106</xdr:rowOff>
    </xdr:to>
    <xdr:pic>
      <xdr:nvPicPr>
        <xdr:cNvPr id="3" name="CEAE6A8F-D77D-46F7-874B-97F0A00A5EED" descr="rada_price header.png">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778250" y="102534"/>
          <a:ext cx="7378155" cy="15621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72572</xdr:colOff>
      <xdr:row>0</xdr:row>
      <xdr:rowOff>163285</xdr:rowOff>
    </xdr:from>
    <xdr:to>
      <xdr:col>1</xdr:col>
      <xdr:colOff>2376714</xdr:colOff>
      <xdr:row>11</xdr:row>
      <xdr:rowOff>142659</xdr:rowOff>
    </xdr:to>
    <xdr:pic>
      <xdr:nvPicPr>
        <xdr:cNvPr id="7" name="Рисунок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5858" y="163285"/>
          <a:ext cx="2304142" cy="20748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1397000</xdr:colOff>
      <xdr:row>0</xdr:row>
      <xdr:rowOff>102534</xdr:rowOff>
    </xdr:from>
    <xdr:to>
      <xdr:col>6</xdr:col>
      <xdr:colOff>1205955</xdr:colOff>
      <xdr:row>8</xdr:row>
      <xdr:rowOff>185106</xdr:rowOff>
    </xdr:to>
    <xdr:pic>
      <xdr:nvPicPr>
        <xdr:cNvPr id="3" name="CEAE6A8F-D77D-46F7-874B-97F0A00A5EED" descr="rada_price header.png">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778250" y="102534"/>
          <a:ext cx="7365455" cy="15621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117927</xdr:colOff>
      <xdr:row>0</xdr:row>
      <xdr:rowOff>190500</xdr:rowOff>
    </xdr:from>
    <xdr:to>
      <xdr:col>2</xdr:col>
      <xdr:colOff>3174</xdr:colOff>
      <xdr:row>11</xdr:row>
      <xdr:rowOff>137199</xdr:rowOff>
    </xdr:to>
    <xdr:pic>
      <xdr:nvPicPr>
        <xdr:cNvPr id="4" name="Рисунок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81213" y="190500"/>
          <a:ext cx="2267857" cy="20421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117929</xdr:colOff>
      <xdr:row>1</xdr:row>
      <xdr:rowOff>16980</xdr:rowOff>
    </xdr:from>
    <xdr:to>
      <xdr:col>6</xdr:col>
      <xdr:colOff>743857</xdr:colOff>
      <xdr:row>9</xdr:row>
      <xdr:rowOff>1514</xdr:rowOff>
    </xdr:to>
    <xdr:pic>
      <xdr:nvPicPr>
        <xdr:cNvPr id="2" name="CEAE6A8F-D77D-46F7-874B-97F0A00A5EED" descr="rada_price header.pn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893786" y="198409"/>
          <a:ext cx="6885214" cy="1435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154214</xdr:colOff>
      <xdr:row>1</xdr:row>
      <xdr:rowOff>72571</xdr:rowOff>
    </xdr:from>
    <xdr:to>
      <xdr:col>1</xdr:col>
      <xdr:colOff>2436137</xdr:colOff>
      <xdr:row>10</xdr:row>
      <xdr:rowOff>108857</xdr:rowOff>
    </xdr:to>
    <xdr:pic>
      <xdr:nvPicPr>
        <xdr:cNvPr id="5" name="Рисунок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9143" y="254000"/>
          <a:ext cx="2281923" cy="17507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kapustin/Documents/2026/RADA/&#1055;&#1088;&#1072;&#1081;&#1089;/&#1050;&#1086;&#1087;&#1080;&#1103;%20&#1055;&#1088;&#1072;&#1081;&#1089;%20RADA%2004.03.2026.xlsx" TargetMode="External"/><Relationship Id="rId1" Type="http://schemas.openxmlformats.org/officeDocument/2006/relationships/externalLinkPath" Target="/Users/kapustin/Documents/2026/RADA/&#1055;&#1088;&#1072;&#1081;&#1089;/&#1050;&#1086;&#1087;&#1080;&#1103;%20&#1055;&#1088;&#1072;&#1081;&#1089;%20RADA%2004.03.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Содержание"/>
      <sheetName val="Плиты индукция"/>
      <sheetName val="Плиты чугун"/>
      <sheetName val="Линии раздачи"/>
      <sheetName val="Подставки"/>
      <sheetName val="Столы, нержавейка"/>
      <sheetName val="Столы, полипропилен"/>
      <sheetName val="Столы кондитерские"/>
      <sheetName val="Столы-тумбы"/>
      <sheetName val="Стеллажи кухонные"/>
      <sheetName val="Полки открытые"/>
      <sheetName val="Полки закрытые"/>
      <sheetName val="Ванны моечные"/>
      <sheetName val="Тележки шпильки"/>
    </sheetNames>
    <sheetDataSet>
      <sheetData sheetId="0">
        <row r="12">
          <cell r="C12" t="str">
            <v>СКИДКА</v>
          </cell>
          <cell r="D12">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Таблица43" displayName="Таблица43" ref="B12:F26" totalsRowShown="0" headerRowDxfId="121" dataDxfId="119" headerRowBorderDxfId="120" tableBorderDxfId="118">
  <autoFilter ref="B12:F26" xr:uid="{00000000-0009-0000-0100-000002000000}"/>
  <tableColumns count="5">
    <tableColumn id="1" xr3:uid="{00000000-0010-0000-0000-000001000000}" name="Серия" dataDxfId="117"/>
    <tableColumn id="2" xr3:uid="{00000000-0010-0000-0000-000002000000}" name="Артикул" dataDxfId="116"/>
    <tableColumn id="3" xr3:uid="{00000000-0010-0000-0000-000003000000}" name="Наименование " dataDxfId="115"/>
    <tableColumn id="4" xr3:uid="{00000000-0010-0000-0000-000004000000}" name="Габаритные размеры, д*г*в" dataDxfId="114"/>
    <tableColumn id="5" xr3:uid="{00000000-0010-0000-0000-000005000000}" name="RRP*, руб. с НДС 22%" dataDxfId="113"/>
  </tableColumns>
  <tableStyleInfo name="TableStyleLight10"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Таблица64" displayName="Таблица64" ref="B13:F37" totalsRowShown="0" headerRowDxfId="53" dataDxfId="52">
  <autoFilter ref="B13:F37" xr:uid="{00000000-0009-0000-0100-000003000000}"/>
  <sortState xmlns:xlrd2="http://schemas.microsoft.com/office/spreadsheetml/2017/richdata2" ref="B14:G31">
    <sortCondition ref="D13:D31"/>
  </sortState>
  <tableColumns count="5">
    <tableColumn id="2" xr3:uid="{00000000-0010-0000-0900-000002000000}" name="Тип ёмкости" dataDxfId="51"/>
    <tableColumn id="4" xr3:uid="{00000000-0010-0000-0900-000004000000}" name="Артикул" dataDxfId="50" dataCellStyle="Обычный_Столы"/>
    <tableColumn id="3" xr3:uid="{00000000-0010-0000-0900-000003000000}" name="Наименование " dataDxfId="49"/>
    <tableColumn id="1" xr3:uid="{00000000-0010-0000-0900-000001000000}" name="Габаритные размеры, д*г*в" dataDxfId="48"/>
    <tableColumn id="5" xr3:uid="{00000000-0010-0000-0900-000005000000}" name="RRP*, руб. с НДС" dataDxfId="47"/>
  </tableColumns>
  <tableStyleInfo name="TableStyleLight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A000000}" name="Таблица6417" displayName="Таблица6417" ref="A13:E38" totalsRowShown="0" headerRowDxfId="46" dataDxfId="45">
  <autoFilter ref="A13:E38" xr:uid="{00000000-0009-0000-0100-000010000000}"/>
  <sortState xmlns:xlrd2="http://schemas.microsoft.com/office/spreadsheetml/2017/richdata2" ref="A14:F31">
    <sortCondition ref="C13:C31"/>
  </sortState>
  <tableColumns count="5">
    <tableColumn id="2" xr3:uid="{00000000-0010-0000-0A00-000002000000}" name="Тип ёмкости" dataDxfId="44"/>
    <tableColumn id="4" xr3:uid="{00000000-0010-0000-0A00-000004000000}" name="Артикул" dataDxfId="43" dataCellStyle="Обычный_Столы"/>
    <tableColumn id="3" xr3:uid="{00000000-0010-0000-0A00-000003000000}" name="Наименование " dataDxfId="42"/>
    <tableColumn id="1" xr3:uid="{00000000-0010-0000-0A00-000001000000}" name="Габаритные размеры, д*г*в" dataDxfId="41"/>
    <tableColumn id="5" xr3:uid="{00000000-0010-0000-0A00-000005000000}" name="RRP*, руб. с НДС" dataDxfId="40">
      <calculatedColumnFormula>J14-J14*$C$2</calculatedColumnFormula>
    </tableColumn>
  </tableColumns>
  <tableStyleInfo name="TableStyleLight1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Таблица41112" displayName="Таблица41112" ref="B14:E15" totalsRowShown="0" headerRowDxfId="39" dataDxfId="37" headerRowBorderDxfId="38" tableBorderDxfId="36">
  <autoFilter ref="B14:E15" xr:uid="{00000000-0009-0000-0100-00000B000000}"/>
  <tableColumns count="4">
    <tableColumn id="2" xr3:uid="{00000000-0010-0000-0B00-000002000000}" name="Артикул" dataDxfId="35"/>
    <tableColumn id="3" xr3:uid="{00000000-0010-0000-0B00-000003000000}" name="Наименование " dataDxfId="34"/>
    <tableColumn id="4" xr3:uid="{00000000-0010-0000-0B00-000004000000}" name="Габаритные размеры, д*г*в" dataDxfId="33"/>
    <tableColumn id="5" xr3:uid="{00000000-0010-0000-0B00-000005000000}" name="RRP*, руб. с НДС" dataDxfId="32"/>
  </tableColumns>
  <tableStyleInfo name="TableStyleLight10"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Таблица4111213" displayName="Таблица4111213" ref="B13:E18" totalsRowShown="0" headerRowDxfId="31" dataDxfId="29" headerRowBorderDxfId="30" tableBorderDxfId="28">
  <autoFilter ref="B13:E18" xr:uid="{00000000-0009-0000-0100-00000C000000}"/>
  <tableColumns count="4">
    <tableColumn id="2" xr3:uid="{00000000-0010-0000-0C00-000002000000}" name="Артикул" dataDxfId="27"/>
    <tableColumn id="3" xr3:uid="{00000000-0010-0000-0C00-000003000000}" name="Наименование " dataDxfId="26"/>
    <tableColumn id="4" xr3:uid="{00000000-0010-0000-0C00-000004000000}" name="Габаритные размеры, д*г*в" dataDxfId="25" dataCellStyle="Обычный_Столы"/>
    <tableColumn id="5" xr3:uid="{00000000-0010-0000-0C00-000005000000}" name="RRP*, руб. с НДС" dataDxfId="24"/>
  </tableColumns>
  <tableStyleInfo name="TableStyleLight10"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Таблица411121314" displayName="Таблица411121314" ref="B13:E15" totalsRowShown="0" headerRowDxfId="23" dataDxfId="21" headerRowBorderDxfId="22" tableBorderDxfId="20">
  <autoFilter ref="B13:E15" xr:uid="{00000000-0009-0000-0100-00000D000000}"/>
  <tableColumns count="4">
    <tableColumn id="2" xr3:uid="{00000000-0010-0000-0D00-000002000000}" name="Артикул" dataDxfId="19"/>
    <tableColumn id="3" xr3:uid="{00000000-0010-0000-0D00-000003000000}" name="Наименование " dataDxfId="18"/>
    <tableColumn id="4" xr3:uid="{00000000-0010-0000-0D00-000004000000}" name="Габаритные размеры, ш*г*в" dataDxfId="17" dataCellStyle="Обычный_Столы"/>
    <tableColumn id="5" xr3:uid="{00000000-0010-0000-0D00-000005000000}" name="RRP*, руб. с НДС" dataDxfId="16"/>
  </tableColumns>
  <tableStyleInfo name="TableStyleLight10"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E000000}" name="Таблица41112131415" displayName="Таблица41112131415" ref="B13:E17" totalsRowShown="0" headerRowDxfId="15" dataDxfId="13" headerRowBorderDxfId="14" tableBorderDxfId="12">
  <autoFilter ref="B13:E17" xr:uid="{00000000-0009-0000-0100-00000E000000}"/>
  <tableColumns count="4">
    <tableColumn id="2" xr3:uid="{00000000-0010-0000-0E00-000002000000}" name="Артикул" dataDxfId="11"/>
    <tableColumn id="3" xr3:uid="{00000000-0010-0000-0E00-000003000000}" name="Наименование " dataDxfId="10"/>
    <tableColumn id="4" xr3:uid="{00000000-0010-0000-0E00-000004000000}" name="Габаритные размеры, ш*г*в" dataDxfId="9" dataCellStyle="Обычный_Столы"/>
    <tableColumn id="5" xr3:uid="{00000000-0010-0000-0E00-000005000000}" name="RRP*, руб. с НДС" dataDxfId="8"/>
  </tableColumns>
  <tableStyleInfo name="TableStyleLight10"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Таблица4111213141516" displayName="Таблица4111213141516" ref="B13:E17" totalsRowShown="0" headerRowDxfId="7" dataDxfId="5" headerRowBorderDxfId="6" tableBorderDxfId="4">
  <autoFilter ref="B13:E17" xr:uid="{00000000-0009-0000-0100-00000F000000}"/>
  <tableColumns count="4">
    <tableColumn id="2" xr3:uid="{00000000-0010-0000-0F00-000002000000}" name="Артикул" dataDxfId="3"/>
    <tableColumn id="3" xr3:uid="{00000000-0010-0000-0F00-000003000000}" name="Наименование " dataDxfId="2"/>
    <tableColumn id="4" xr3:uid="{00000000-0010-0000-0F00-000004000000}" name="Габаритные размеры, ш*г*в" dataDxfId="1" dataCellStyle="Обычный_Столы"/>
    <tableColumn id="5" xr3:uid="{00000000-0010-0000-0F00-000005000000}" name="RRP*, руб. с НДС" dataDxfId="0"/>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Таблица439" displayName="Таблица439" ref="B12:F23" totalsRowShown="0" headerRowDxfId="112" dataDxfId="110" headerRowBorderDxfId="111" tableBorderDxfId="109">
  <autoFilter ref="B12:F23" xr:uid="{00000000-0009-0000-0100-000008000000}"/>
  <tableColumns count="5">
    <tableColumn id="1" xr3:uid="{00000000-0010-0000-0100-000001000000}" name="Серия" dataDxfId="108"/>
    <tableColumn id="2" xr3:uid="{00000000-0010-0000-0100-000002000000}" name="Артикул" dataDxfId="107"/>
    <tableColumn id="3" xr3:uid="{00000000-0010-0000-0100-000003000000}" name="Наименование " dataDxfId="106"/>
    <tableColumn id="4" xr3:uid="{00000000-0010-0000-0100-000004000000}" name="Габаритные размеры, д*г*в" dataDxfId="105"/>
    <tableColumn id="5" xr3:uid="{00000000-0010-0000-0100-000005000000}" name="RRP*, руб. с НДС 22%" dataDxfId="104"/>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Таблица411" displayName="Таблица411" ref="B14:F20" totalsRowShown="0" headerRowDxfId="103" dataDxfId="101" headerRowBorderDxfId="102" tableBorderDxfId="100">
  <autoFilter ref="B14:F20" xr:uid="{00000000-0009-0000-0100-00000A000000}"/>
  <tableColumns count="5">
    <tableColumn id="1" xr3:uid="{00000000-0010-0000-0200-000001000000}" name="Серия" dataDxfId="99"/>
    <tableColumn id="2" xr3:uid="{00000000-0010-0000-0200-000002000000}" name="Артикул" dataDxfId="98"/>
    <tableColumn id="3" xr3:uid="{00000000-0010-0000-0200-000003000000}" name="Наименование " dataDxfId="97"/>
    <tableColumn id="4" xr3:uid="{00000000-0010-0000-0200-000004000000}" name="Габаритные размеры, д*г*в" dataDxfId="96"/>
    <tableColumn id="5" xr3:uid="{00000000-0010-0000-0200-000005000000}" name="RRP*, руб. с НДС" dataDxfId="95"/>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Таблица6" displayName="Таблица6" ref="C13:E48" totalsRowShown="0" headerRowDxfId="94" dataDxfId="93">
  <autoFilter ref="C13:E48" xr:uid="{00000000-0009-0000-0100-000006000000}"/>
  <tableColumns count="3">
    <tableColumn id="2" xr3:uid="{00000000-0010-0000-0300-000002000000}" name="Артикул" dataDxfId="92" dataCellStyle="Обычный_Столы"/>
    <tableColumn id="3" xr3:uid="{00000000-0010-0000-0300-000003000000}" name="Наименование " dataDxfId="91" dataCellStyle="Обычный_Столы"/>
    <tableColumn id="1" xr3:uid="{00000000-0010-0000-0300-000001000000}" name="Габаритные размеры, д*г*в" dataDxfId="90" dataCellStyle="Обычный_Столы"/>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Таблица68" displayName="Таблица68" ref="C13:E38" totalsRowShown="0" headerRowDxfId="89" dataDxfId="88">
  <autoFilter ref="C13:E38" xr:uid="{00000000-0009-0000-0100-000007000000}"/>
  <tableColumns count="3">
    <tableColumn id="2" xr3:uid="{00000000-0010-0000-0400-000002000000}" name="Артикул" dataDxfId="87" dataCellStyle="Обычный_Столы"/>
    <tableColumn id="3" xr3:uid="{00000000-0010-0000-0400-000003000000}" name="Наименование " dataDxfId="86" dataCellStyle="Обычный_Столы"/>
    <tableColumn id="1" xr3:uid="{00000000-0010-0000-0400-000001000000}" name="Габаритные размеры, д*г*в" dataDxfId="85" dataCellStyle="Обычный_Столы"/>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Таблица66" displayName="Таблица66" ref="C13:E15" totalsRowShown="0" headerRowDxfId="84" dataDxfId="83">
  <autoFilter ref="C13:E15" xr:uid="{00000000-0009-0000-0100-000005000000}"/>
  <tableColumns count="3">
    <tableColumn id="2" xr3:uid="{00000000-0010-0000-0500-000002000000}" name="Артикул" dataDxfId="82" dataCellStyle="Обычный_Столы"/>
    <tableColumn id="3" xr3:uid="{00000000-0010-0000-0500-000003000000}" name="Наименование " dataDxfId="81" dataCellStyle="Обычный_Столы"/>
    <tableColumn id="1" xr3:uid="{00000000-0010-0000-0500-000001000000}" name="Габаритные размеры, д*г*в" dataDxfId="80" dataCellStyle="Обычный_Столы"/>
  </tableColumns>
  <tableStyleInfo name="TableStyleLight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Таблица1" displayName="Таблица1" ref="B14:F341" totalsRowShown="0" headerRowDxfId="79">
  <autoFilter ref="B14:F341" xr:uid="{00000000-0009-0000-0100-000001000000}"/>
  <tableColumns count="5">
    <tableColumn id="3" xr3:uid="{00000000-0010-0000-0600-000003000000}" name="Каркас" dataDxfId="78"/>
    <tableColumn id="6" xr3:uid="{00000000-0010-0000-0600-000006000000}" name="Артикул" dataDxfId="77" dataCellStyle="Обычный_Стеллажи кухонные"/>
    <tableColumn id="2" xr3:uid="{00000000-0010-0000-0600-000002000000}" name="Наименование " dataDxfId="76" dataCellStyle="Обычный_Стеллажи кухонные"/>
    <tableColumn id="1" xr3:uid="{00000000-0010-0000-0600-000001000000}" name="Габаритные размеры, д*г*в" dataDxfId="75"/>
    <tableColumn id="4" xr3:uid="{00000000-0010-0000-0600-000004000000}" name="RRP*, руб. с НДС" dataDxfId="74" dataCellStyle="Финансовый"/>
  </tableColumns>
  <tableStyleInfo name="TableStyleLight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Таблица9" displayName="Таблица9" ref="B13:F97" totalsRowShown="0" headerRowDxfId="73" dataDxfId="71" headerRowBorderDxfId="72" tableBorderDxfId="70" totalsRowBorderDxfId="69">
  <autoFilter ref="B13:F97" xr:uid="{00000000-0009-0000-0100-000009000000}"/>
  <sortState xmlns:xlrd2="http://schemas.microsoft.com/office/spreadsheetml/2017/richdata2" ref="B14:G97">
    <sortCondition descending="1" ref="B13:B97"/>
  </sortState>
  <tableColumns count="5">
    <tableColumn id="6" xr3:uid="{00000000-0010-0000-0700-000006000000}" name="Тип полки/Количество ярусов" dataDxfId="68" dataCellStyle="Обычный_Полки настенные"/>
    <tableColumn id="7" xr3:uid="{00000000-0010-0000-0700-000007000000}" name="Артикул" dataDxfId="67" dataCellStyle="Обычный_Полки настенные"/>
    <tableColumn id="2" xr3:uid="{00000000-0010-0000-0700-000002000000}" name="Наименование " dataDxfId="66" dataCellStyle="Обычный_Полки настенные"/>
    <tableColumn id="1" xr3:uid="{00000000-0010-0000-0700-000001000000}" name="Габаритные размеры, д*г*в" dataDxfId="65" dataCellStyle="Обычный_Полки настенные"/>
    <tableColumn id="3" xr3:uid="{00000000-0010-0000-0700-000003000000}" name="RRP*,  руб. с НДС" dataDxfId="64" dataCellStyle="Финансовый"/>
  </tableColumns>
  <tableStyleInfo name="TableStyleLight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8000000}" name="Таблица95" displayName="Таблица95" ref="B13:F50" totalsRowShown="0" headerRowDxfId="63" dataDxfId="61" headerRowBorderDxfId="62" tableBorderDxfId="60" totalsRowBorderDxfId="59">
  <autoFilter ref="B13:F50" xr:uid="{00000000-0009-0000-0100-000004000000}"/>
  <sortState xmlns:xlrd2="http://schemas.microsoft.com/office/spreadsheetml/2017/richdata2" ref="B14:G94">
    <sortCondition descending="1" ref="B13:B94"/>
  </sortState>
  <tableColumns count="5">
    <tableColumn id="6" xr3:uid="{00000000-0010-0000-0800-000006000000}" name="Позиция" dataDxfId="58" dataCellStyle="Обычный_Полки настенные"/>
    <tableColumn id="7" xr3:uid="{00000000-0010-0000-0800-000007000000}" name="Артикул" dataDxfId="57" dataCellStyle="Обычный_Полки настенные"/>
    <tableColumn id="2" xr3:uid="{00000000-0010-0000-0800-000002000000}" name="Наименование " dataDxfId="56" dataCellStyle="Обычный_Полки настенные"/>
    <tableColumn id="1" xr3:uid="{00000000-0010-0000-0800-000001000000}" name="Габаритные размеры, д*г*в" dataDxfId="55" dataCellStyle="Обычный_Полки настенные"/>
    <tableColumn id="3" xr3:uid="{00000000-0010-0000-0800-000003000000}" name="RRP*, руб. с НДС" dataDxfId="54" dataCellStyle="Финансовый"/>
  </tableColumns>
  <tableStyleInfo name="TableStyleLight10"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1:J39"/>
  <sheetViews>
    <sheetView zoomScale="85" zoomScaleNormal="85" workbookViewId="0">
      <selection activeCell="L15" sqref="L15"/>
    </sheetView>
  </sheetViews>
  <sheetFormatPr defaultRowHeight="15" x14ac:dyDescent="0.25"/>
  <cols>
    <col min="3" max="3" width="19.42578125" customWidth="1"/>
    <col min="4" max="4" width="7" customWidth="1"/>
    <col min="5" max="5" width="6.5703125" customWidth="1"/>
    <col min="6" max="6" width="15.42578125" customWidth="1"/>
    <col min="7" max="7" width="11.85546875" customWidth="1"/>
    <col min="14" max="14" width="8.7109375" customWidth="1"/>
  </cols>
  <sheetData>
    <row r="11" spans="2:10" ht="15.75" thickBot="1" x14ac:dyDescent="0.3"/>
    <row r="12" spans="2:10" ht="30" customHeight="1" thickBot="1" x14ac:dyDescent="0.3">
      <c r="C12" s="29" t="s">
        <v>1530</v>
      </c>
      <c r="D12" s="165">
        <v>0</v>
      </c>
      <c r="E12" s="166" t="s">
        <v>1531</v>
      </c>
    </row>
    <row r="13" spans="2:10" ht="18.600000000000001" customHeight="1" x14ac:dyDescent="0.25">
      <c r="C13" s="228"/>
      <c r="D13" s="228"/>
      <c r="E13" s="228"/>
      <c r="F13" s="228"/>
    </row>
    <row r="14" spans="2:10" ht="33.6" customHeight="1" x14ac:dyDescent="0.35">
      <c r="C14" s="30" t="s">
        <v>1786</v>
      </c>
      <c r="J14" s="28"/>
    </row>
    <row r="15" spans="2:10" ht="23.25" x14ac:dyDescent="0.35">
      <c r="B15" s="28">
        <v>1</v>
      </c>
      <c r="C15" s="229" t="s">
        <v>1365</v>
      </c>
      <c r="D15" s="229"/>
      <c r="E15" s="229"/>
      <c r="F15" s="229"/>
      <c r="I15" s="182" t="s">
        <v>2475</v>
      </c>
      <c r="J15" s="28"/>
    </row>
    <row r="16" spans="2:10" ht="23.25" x14ac:dyDescent="0.35">
      <c r="B16" s="28">
        <v>2</v>
      </c>
      <c r="C16" s="184" t="s">
        <v>2299</v>
      </c>
      <c r="D16" s="184"/>
      <c r="E16" s="184"/>
      <c r="F16" s="184"/>
      <c r="J16" s="28"/>
    </row>
    <row r="17" spans="2:10" ht="23.25" x14ac:dyDescent="0.35">
      <c r="B17" s="28">
        <v>3</v>
      </c>
      <c r="C17" s="229" t="s">
        <v>2305</v>
      </c>
      <c r="D17" s="229"/>
      <c r="E17" s="229"/>
      <c r="F17" s="229"/>
    </row>
    <row r="18" spans="2:10" ht="23.25" x14ac:dyDescent="0.35">
      <c r="B18" s="28"/>
      <c r="C18" s="184"/>
      <c r="D18" s="184"/>
      <c r="E18" s="184"/>
      <c r="F18" s="184"/>
    </row>
    <row r="19" spans="2:10" ht="23.25" x14ac:dyDescent="0.35">
      <c r="B19" s="28"/>
      <c r="C19" s="230" t="s">
        <v>1788</v>
      </c>
      <c r="D19" s="230"/>
      <c r="E19" s="230"/>
      <c r="F19" s="230"/>
    </row>
    <row r="20" spans="2:10" ht="23.25" x14ac:dyDescent="0.35">
      <c r="B20" s="28">
        <v>4</v>
      </c>
      <c r="C20" s="229" t="s">
        <v>2300</v>
      </c>
      <c r="D20" s="229"/>
      <c r="E20" s="229"/>
      <c r="F20" s="229"/>
    </row>
    <row r="21" spans="2:10" ht="23.25" x14ac:dyDescent="0.35">
      <c r="B21" s="28"/>
      <c r="C21" s="45"/>
      <c r="D21" s="45"/>
      <c r="E21" s="45"/>
      <c r="F21" s="45"/>
    </row>
    <row r="22" spans="2:10" ht="23.25" x14ac:dyDescent="0.35">
      <c r="B22" s="28"/>
      <c r="C22" s="230" t="s">
        <v>1787</v>
      </c>
      <c r="D22" s="230"/>
      <c r="E22" s="230"/>
      <c r="F22" s="230"/>
      <c r="J22" s="28"/>
    </row>
    <row r="23" spans="2:10" ht="23.25" x14ac:dyDescent="0.35">
      <c r="B23" s="28">
        <v>5</v>
      </c>
      <c r="C23" s="229" t="s">
        <v>2301</v>
      </c>
      <c r="D23" s="229"/>
      <c r="E23" s="229"/>
      <c r="F23" s="229"/>
      <c r="G23" s="182">
        <v>0.2</v>
      </c>
      <c r="H23" s="167" t="s">
        <v>2188</v>
      </c>
      <c r="J23" s="28"/>
    </row>
    <row r="24" spans="2:10" ht="23.25" x14ac:dyDescent="0.35">
      <c r="B24" s="28">
        <v>6</v>
      </c>
      <c r="C24" s="184" t="s">
        <v>2302</v>
      </c>
      <c r="D24" s="184"/>
      <c r="E24" s="184"/>
      <c r="F24" s="184"/>
      <c r="G24" s="227"/>
      <c r="H24" s="227"/>
      <c r="I24" s="227"/>
      <c r="J24" s="28"/>
    </row>
    <row r="25" spans="2:10" ht="23.25" x14ac:dyDescent="0.35">
      <c r="B25" s="28">
        <v>7</v>
      </c>
      <c r="C25" s="231" t="s">
        <v>2205</v>
      </c>
      <c r="D25" s="231"/>
      <c r="E25" s="231"/>
      <c r="F25" s="231"/>
      <c r="G25" s="227"/>
      <c r="H25" s="227"/>
      <c r="I25" s="227"/>
      <c r="J25" s="28"/>
    </row>
    <row r="26" spans="2:10" ht="23.25" x14ac:dyDescent="0.35">
      <c r="B26" s="28">
        <v>8</v>
      </c>
      <c r="C26" s="229" t="s">
        <v>2303</v>
      </c>
      <c r="D26" s="229"/>
      <c r="E26" s="229"/>
      <c r="F26" s="229"/>
      <c r="J26" s="28"/>
    </row>
    <row r="27" spans="2:10" ht="23.25" x14ac:dyDescent="0.35">
      <c r="B27" s="28">
        <v>9</v>
      </c>
      <c r="C27" s="229" t="s">
        <v>2304</v>
      </c>
      <c r="D27" s="229"/>
      <c r="E27" s="229"/>
      <c r="F27" s="229"/>
      <c r="G27" s="183">
        <v>0.18</v>
      </c>
      <c r="H27" s="167" t="s">
        <v>2188</v>
      </c>
      <c r="J27" s="28"/>
    </row>
    <row r="28" spans="2:10" ht="23.25" x14ac:dyDescent="0.35">
      <c r="B28" s="28">
        <v>10</v>
      </c>
      <c r="C28" s="229" t="s">
        <v>2091</v>
      </c>
      <c r="D28" s="229"/>
      <c r="E28" s="229"/>
      <c r="F28" s="229"/>
      <c r="J28" s="28"/>
    </row>
    <row r="29" spans="2:10" ht="23.25" x14ac:dyDescent="0.35">
      <c r="B29" s="28">
        <v>11</v>
      </c>
      <c r="C29" s="229" t="s">
        <v>2117</v>
      </c>
      <c r="D29" s="229"/>
      <c r="E29" s="229"/>
      <c r="F29" s="229"/>
      <c r="J29" s="28"/>
    </row>
    <row r="30" spans="2:10" ht="23.25" x14ac:dyDescent="0.35">
      <c r="B30" s="28">
        <v>12</v>
      </c>
      <c r="C30" s="229" t="s">
        <v>1432</v>
      </c>
      <c r="D30" s="229"/>
      <c r="E30" s="229"/>
      <c r="F30" s="229"/>
      <c r="J30" s="28"/>
    </row>
    <row r="31" spans="2:10" ht="23.25" x14ac:dyDescent="0.35">
      <c r="B31" s="28">
        <v>13</v>
      </c>
      <c r="C31" s="229" t="s">
        <v>1799</v>
      </c>
      <c r="D31" s="229"/>
      <c r="E31" s="229"/>
      <c r="F31" s="229"/>
    </row>
    <row r="32" spans="2:10" ht="23.25" x14ac:dyDescent="0.35">
      <c r="B32" s="28">
        <v>14</v>
      </c>
      <c r="C32" s="199" t="s">
        <v>2349</v>
      </c>
    </row>
    <row r="33" spans="2:9" ht="23.25" x14ac:dyDescent="0.35">
      <c r="B33" s="28">
        <v>15</v>
      </c>
      <c r="C33" s="199" t="s">
        <v>2372</v>
      </c>
    </row>
    <row r="34" spans="2:9" ht="21.75" customHeight="1" x14ac:dyDescent="0.35">
      <c r="B34" s="28"/>
      <c r="C34" s="28"/>
      <c r="D34" s="28"/>
    </row>
    <row r="36" spans="2:9" ht="23.25" x14ac:dyDescent="0.35">
      <c r="C36" s="230" t="s">
        <v>2445</v>
      </c>
      <c r="D36" s="230"/>
      <c r="E36" s="230"/>
      <c r="F36" s="230"/>
      <c r="G36" s="227" t="s">
        <v>2204</v>
      </c>
      <c r="H36" s="227"/>
      <c r="I36" s="227"/>
    </row>
    <row r="37" spans="2:9" ht="23.25" x14ac:dyDescent="0.35">
      <c r="B37" s="28">
        <v>16</v>
      </c>
      <c r="C37" s="199" t="s">
        <v>2446</v>
      </c>
      <c r="D37" s="28"/>
      <c r="G37" s="227"/>
      <c r="H37" s="227"/>
      <c r="I37" s="227"/>
    </row>
    <row r="38" spans="2:9" ht="23.25" x14ac:dyDescent="0.35">
      <c r="B38" s="28">
        <v>17</v>
      </c>
      <c r="C38" s="199" t="s">
        <v>2447</v>
      </c>
      <c r="D38" s="28"/>
    </row>
    <row r="39" spans="2:9" ht="23.25" x14ac:dyDescent="0.35">
      <c r="B39" s="28">
        <v>18</v>
      </c>
      <c r="C39" s="199" t="s">
        <v>2448</v>
      </c>
      <c r="D39" s="28"/>
    </row>
  </sheetData>
  <mergeCells count="19">
    <mergeCell ref="G37:I37"/>
    <mergeCell ref="G36:I36"/>
    <mergeCell ref="C31:F31"/>
    <mergeCell ref="C26:F26"/>
    <mergeCell ref="C27:F27"/>
    <mergeCell ref="C36:F36"/>
    <mergeCell ref="C28:F28"/>
    <mergeCell ref="C29:F29"/>
    <mergeCell ref="C30:F30"/>
    <mergeCell ref="G25:I25"/>
    <mergeCell ref="C13:F13"/>
    <mergeCell ref="C15:F15"/>
    <mergeCell ref="C19:F19"/>
    <mergeCell ref="C20:F20"/>
    <mergeCell ref="C22:F22"/>
    <mergeCell ref="C23:F23"/>
    <mergeCell ref="C25:F25"/>
    <mergeCell ref="G24:I24"/>
    <mergeCell ref="C17:F17"/>
  </mergeCells>
  <hyperlinks>
    <hyperlink ref="C23" location="'Столы производственные'!R1C1" display="1. Столы производственные" xr:uid="{00000000-0004-0000-0000-000000000000}"/>
    <hyperlink ref="C27" location="'Стеллажи кухонные'!A1" display="3. Стеллажи кухонные" xr:uid="{00000000-0004-0000-0000-000001000000}"/>
    <hyperlink ref="C28" location="'Полки настенные открытые'!A1" display="3. Полки настенные открытые" xr:uid="{00000000-0004-0000-0000-000002000000}"/>
    <hyperlink ref="C30" location="'Ванны моечные'!R1C1" display="4. Ванны моечные" xr:uid="{00000000-0004-0000-0000-000003000000}"/>
    <hyperlink ref="C15" location="'Плиты индукционные'!R1C1" display="5. Плиты индукционные" xr:uid="{00000000-0004-0000-0000-000004000000}"/>
    <hyperlink ref="C17" location="Подставки!R1C1" display="6. Подставки" xr:uid="{00000000-0004-0000-0000-000005000000}"/>
    <hyperlink ref="C20" location="'Линия раздачи'!A1" display="7. Линия раздачи" xr:uid="{00000000-0004-0000-0000-000006000000}"/>
    <hyperlink ref="C31" location="'Тележки-шпильки'!A1" display="8. Тележки-шпильки" xr:uid="{00000000-0004-0000-0000-000007000000}"/>
    <hyperlink ref="C26" location="'Столы-тумбы'!A1" display="2. Столы-тумбы" xr:uid="{00000000-0004-0000-0000-000008000000}"/>
    <hyperlink ref="C29" location="'Полки настенные закрытые'!A1" display="4. Полки настенные закрытые" xr:uid="{00000000-0004-0000-0000-000009000000}"/>
    <hyperlink ref="C15:F15" location="'Плиты индукция'!A1" display="Плиты индукционные" xr:uid="{00000000-0004-0000-0000-00000A000000}"/>
    <hyperlink ref="C20:F20" location="'Линии раздачи'!A1" display="Линия раздачи" xr:uid="{00000000-0004-0000-0000-00000B000000}"/>
    <hyperlink ref="C25:F25" location="'Столы кондитерские'!A1" display="Столы кондитерские" xr:uid="{00000000-0004-0000-0000-00000C000000}"/>
    <hyperlink ref="C24" location="'Столы, полипропилен'!A1" display="Столы, полипропилен" xr:uid="{00000000-0004-0000-0000-00000D000000}"/>
    <hyperlink ref="C16" location="'Плиты чугун'!A1" display="Плиты с чугунными конфорками" xr:uid="{00000000-0004-0000-0000-00000E000000}"/>
    <hyperlink ref="C17:F17" location="Подставки!A1" display="Подставки для плит" xr:uid="{00000000-0004-0000-0000-00000F000000}"/>
    <hyperlink ref="C23:F23" location="'Столы, нержавейка'!A1" display="Столы, нержавеющая сталь" xr:uid="{00000000-0004-0000-0000-000010000000}"/>
    <hyperlink ref="C26:F26" location="'Столы-тумбы'!A1" display="Столы-тумбы" xr:uid="{00000000-0004-0000-0000-000011000000}"/>
    <hyperlink ref="C27:F27" location="'Стеллажи кухонные'!A1" display="Стеллажи кухонные" xr:uid="{00000000-0004-0000-0000-000012000000}"/>
    <hyperlink ref="C28:F28" location="'Полки открытые'!A1" display="Полки настенные открытые" xr:uid="{00000000-0004-0000-0000-000013000000}"/>
    <hyperlink ref="C29:F29" location="'Полки закрытые'!A1" display="Полки настенные закрытые" xr:uid="{00000000-0004-0000-0000-000014000000}"/>
    <hyperlink ref="C30:F30" location="'Ванны моечные'!A1" display="Ванны моечные" xr:uid="{00000000-0004-0000-0000-000015000000}"/>
    <hyperlink ref="C31:F31" location="'Тележки шпильки'!A1" display="Тележки-шпильки" xr:uid="{00000000-0004-0000-0000-000016000000}"/>
    <hyperlink ref="C32" location="Жироуловители!A1" display="Жироуловители" xr:uid="{00000000-0004-0000-0000-000017000000}"/>
    <hyperlink ref="C33" location="'Рыба на льду'!A1" display="Стол-витрина для рыбы на льду" xr:uid="{00000000-0004-0000-0000-000018000000}"/>
    <hyperlink ref="C37" location="Стерилизаторы!A1" display="Стерилизаторы ножей" xr:uid="{00000000-0004-0000-0000-000019000000}"/>
    <hyperlink ref="C38" location="Рециркуляторы!A1" display="Рециркуляторы" xr:uid="{00000000-0004-0000-0000-00001A000000}"/>
    <hyperlink ref="C39" location="Облучатели!A1" display="Облучатели" xr:uid="{00000000-0004-0000-0000-00001B000000}"/>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M341"/>
  <sheetViews>
    <sheetView zoomScale="70" zoomScaleNormal="70" workbookViewId="0">
      <selection activeCell="G16" sqref="G16"/>
    </sheetView>
  </sheetViews>
  <sheetFormatPr defaultColWidth="8.7109375" defaultRowHeight="15" x14ac:dyDescent="0.25"/>
  <cols>
    <col min="1" max="1" width="3.5703125" customWidth="1"/>
    <col min="2" max="2" width="30.5703125" style="70" customWidth="1"/>
    <col min="3" max="3" width="25.85546875" style="25" customWidth="1"/>
    <col min="4" max="4" width="45.28515625" style="25" customWidth="1"/>
    <col min="5" max="5" width="15.5703125" style="68" bestFit="1" customWidth="1"/>
    <col min="6" max="6" width="15.28515625" style="8" customWidth="1"/>
    <col min="7" max="7" width="17.42578125" style="49" customWidth="1"/>
    <col min="8" max="8" width="86.85546875" style="66" customWidth="1"/>
  </cols>
  <sheetData>
    <row r="1" spans="2:13" x14ac:dyDescent="0.25">
      <c r="B1" s="235"/>
    </row>
    <row r="2" spans="2:13" x14ac:dyDescent="0.25">
      <c r="B2" s="235"/>
    </row>
    <row r="3" spans="2:13" x14ac:dyDescent="0.25">
      <c r="B3" s="235"/>
    </row>
    <row r="4" spans="2:13" x14ac:dyDescent="0.25">
      <c r="B4" s="235"/>
    </row>
    <row r="5" spans="2:13" x14ac:dyDescent="0.25">
      <c r="B5" s="235"/>
    </row>
    <row r="6" spans="2:13" x14ac:dyDescent="0.25">
      <c r="B6" s="235"/>
    </row>
    <row r="7" spans="2:13" x14ac:dyDescent="0.25">
      <c r="B7" s="235"/>
    </row>
    <row r="8" spans="2:13" x14ac:dyDescent="0.25">
      <c r="B8" s="235"/>
    </row>
    <row r="9" spans="2:13" x14ac:dyDescent="0.25">
      <c r="B9" s="235"/>
      <c r="F9" s="69"/>
    </row>
    <row r="10" spans="2:13" x14ac:dyDescent="0.25">
      <c r="B10" s="235"/>
      <c r="C10" s="69"/>
      <c r="D10" s="69"/>
      <c r="E10" s="8"/>
      <c r="F10" s="49"/>
    </row>
    <row r="11" spans="2:13" ht="21" x14ac:dyDescent="0.35">
      <c r="B11" s="235"/>
      <c r="C11" s="232" t="s">
        <v>237</v>
      </c>
      <c r="D11" s="232"/>
      <c r="E11" s="232"/>
      <c r="F11" s="232"/>
      <c r="H11" s="162" t="s">
        <v>2183</v>
      </c>
    </row>
    <row r="12" spans="2:13" x14ac:dyDescent="0.25">
      <c r="B12" s="235"/>
      <c r="C12" s="69"/>
      <c r="D12" s="69"/>
      <c r="E12" s="8"/>
      <c r="F12" s="49"/>
    </row>
    <row r="13" spans="2:13" x14ac:dyDescent="0.25">
      <c r="B13" s="236"/>
      <c r="E13" s="47"/>
      <c r="F13" s="48"/>
      <c r="G13" s="71"/>
      <c r="I13" s="25"/>
      <c r="J13" s="25"/>
      <c r="K13" s="25"/>
      <c r="L13" s="25"/>
      <c r="M13" s="25"/>
    </row>
    <row r="14" spans="2:13" s="1" customFormat="1" ht="55.5" customHeight="1" x14ac:dyDescent="0.25">
      <c r="B14" s="79" t="s">
        <v>676</v>
      </c>
      <c r="C14" s="133" t="s">
        <v>4</v>
      </c>
      <c r="D14" s="133" t="s">
        <v>235</v>
      </c>
      <c r="E14" s="80" t="s">
        <v>358</v>
      </c>
      <c r="F14" s="134" t="s">
        <v>1798</v>
      </c>
      <c r="G14" s="72" t="s">
        <v>2175</v>
      </c>
      <c r="H14" s="134" t="s">
        <v>675</v>
      </c>
      <c r="I14" s="25"/>
      <c r="J14" s="25"/>
      <c r="K14" s="25"/>
      <c r="L14" s="25"/>
      <c r="M14" s="25"/>
    </row>
    <row r="15" spans="2:13" s="1" customFormat="1" ht="55.5" customHeight="1" x14ac:dyDescent="0.25">
      <c r="B15" s="148"/>
      <c r="C15" s="149"/>
      <c r="D15" s="150" t="s">
        <v>2177</v>
      </c>
      <c r="E15" s="112"/>
      <c r="F15" s="151"/>
      <c r="G15" s="152"/>
      <c r="H15" s="153"/>
      <c r="I15" s="25"/>
      <c r="J15" s="25"/>
      <c r="K15" s="25"/>
      <c r="L15" s="25"/>
      <c r="M15" s="25"/>
    </row>
    <row r="16" spans="2:13" ht="105" x14ac:dyDescent="0.25">
      <c r="B16" s="20" t="s">
        <v>888</v>
      </c>
      <c r="C16" s="4" t="s">
        <v>1026</v>
      </c>
      <c r="D16" s="83" t="s">
        <v>831</v>
      </c>
      <c r="E16" s="4" t="s">
        <v>439</v>
      </c>
      <c r="F16" s="84">
        <v>24766.325333333334</v>
      </c>
      <c r="G16" s="26">
        <f>Таблица1[[#This Row],[RRP*, руб. с НДС]]*0.82</f>
        <v>20308.386773333332</v>
      </c>
      <c r="H16" s="142" t="s">
        <v>1642</v>
      </c>
    </row>
    <row r="17" spans="2:8" ht="105" x14ac:dyDescent="0.25">
      <c r="B17" s="20" t="s">
        <v>888</v>
      </c>
      <c r="C17" s="4" t="s">
        <v>1027</v>
      </c>
      <c r="D17" s="83" t="s">
        <v>780</v>
      </c>
      <c r="E17" s="4" t="s">
        <v>439</v>
      </c>
      <c r="F17" s="84">
        <v>24214.397333333334</v>
      </c>
      <c r="G17" s="26">
        <f>Таблица1[[#This Row],[RRP*, руб. с НДС]]*0.82</f>
        <v>19855.805813333332</v>
      </c>
      <c r="H17" s="142" t="s">
        <v>1642</v>
      </c>
    </row>
    <row r="18" spans="2:8" ht="105" x14ac:dyDescent="0.25">
      <c r="B18" s="20" t="s">
        <v>888</v>
      </c>
      <c r="C18" s="4" t="s">
        <v>1028</v>
      </c>
      <c r="D18" s="83" t="s">
        <v>832</v>
      </c>
      <c r="E18" s="4" t="s">
        <v>440</v>
      </c>
      <c r="F18" s="84">
        <v>26397.587333333329</v>
      </c>
      <c r="G18" s="26">
        <f>Таблица1[[#This Row],[RRP*, руб. с НДС]]*0.82</f>
        <v>21646.021613333327</v>
      </c>
      <c r="H18" s="142" t="s">
        <v>1643</v>
      </c>
    </row>
    <row r="19" spans="2:8" ht="105" x14ac:dyDescent="0.25">
      <c r="B19" s="20" t="s">
        <v>888</v>
      </c>
      <c r="C19" s="4" t="s">
        <v>1029</v>
      </c>
      <c r="D19" s="83" t="s">
        <v>781</v>
      </c>
      <c r="E19" s="4" t="s">
        <v>440</v>
      </c>
      <c r="F19" s="84">
        <v>25845.659333333333</v>
      </c>
      <c r="G19" s="26">
        <f>Таблица1[[#This Row],[RRP*, руб. с НДС]]*0.82</f>
        <v>21193.440653333331</v>
      </c>
      <c r="H19" s="142" t="s">
        <v>1643</v>
      </c>
    </row>
    <row r="20" spans="2:8" ht="105" x14ac:dyDescent="0.25">
      <c r="B20" s="20" t="s">
        <v>888</v>
      </c>
      <c r="C20" s="4" t="s">
        <v>1030</v>
      </c>
      <c r="D20" s="83" t="s">
        <v>833</v>
      </c>
      <c r="E20" s="4" t="s">
        <v>441</v>
      </c>
      <c r="F20" s="84">
        <v>28640.475999999999</v>
      </c>
      <c r="G20" s="26">
        <f>Таблица1[[#This Row],[RRP*, руб. с НДС]]*0.82</f>
        <v>23485.190319999998</v>
      </c>
      <c r="H20" s="142" t="s">
        <v>1644</v>
      </c>
    </row>
    <row r="21" spans="2:8" ht="105" x14ac:dyDescent="0.25">
      <c r="B21" s="20" t="s">
        <v>888</v>
      </c>
      <c r="C21" s="4" t="s">
        <v>1031</v>
      </c>
      <c r="D21" s="83" t="s">
        <v>782</v>
      </c>
      <c r="E21" s="4" t="s">
        <v>441</v>
      </c>
      <c r="F21" s="84">
        <v>28088.548000000003</v>
      </c>
      <c r="G21" s="26">
        <f>Таблица1[[#This Row],[RRP*, руб. с НДС]]*0.82</f>
        <v>23032.609360000002</v>
      </c>
      <c r="H21" s="142" t="s">
        <v>1644</v>
      </c>
    </row>
    <row r="22" spans="2:8" ht="105" x14ac:dyDescent="0.25">
      <c r="B22" s="20" t="s">
        <v>888</v>
      </c>
      <c r="C22" s="4" t="s">
        <v>1032</v>
      </c>
      <c r="D22" s="83" t="s">
        <v>834</v>
      </c>
      <c r="E22" s="4" t="s">
        <v>443</v>
      </c>
      <c r="F22" s="84">
        <v>25171.568666666662</v>
      </c>
      <c r="G22" s="26">
        <f>Таблица1[[#This Row],[RRP*, руб. с НДС]]*0.82</f>
        <v>20640.686306666663</v>
      </c>
      <c r="H22" s="142" t="s">
        <v>1645</v>
      </c>
    </row>
    <row r="23" spans="2:8" ht="105" x14ac:dyDescent="0.25">
      <c r="B23" s="20" t="s">
        <v>888</v>
      </c>
      <c r="C23" s="4" t="s">
        <v>1033</v>
      </c>
      <c r="D23" s="83" t="s">
        <v>783</v>
      </c>
      <c r="E23" s="4" t="s">
        <v>443</v>
      </c>
      <c r="F23" s="84">
        <v>24619.640666666666</v>
      </c>
      <c r="G23" s="26">
        <f>Таблица1[[#This Row],[RRP*, руб. с НДС]]*0.82</f>
        <v>20188.105346666664</v>
      </c>
      <c r="H23" s="142" t="s">
        <v>1645</v>
      </c>
    </row>
    <row r="24" spans="2:8" ht="105" x14ac:dyDescent="0.25">
      <c r="B24" s="20" t="s">
        <v>888</v>
      </c>
      <c r="C24" s="4" t="s">
        <v>1034</v>
      </c>
      <c r="D24" s="83" t="s">
        <v>835</v>
      </c>
      <c r="E24" s="4" t="s">
        <v>444</v>
      </c>
      <c r="F24" s="84">
        <v>28043.164000000001</v>
      </c>
      <c r="G24" s="26">
        <f>Таблица1[[#This Row],[RRP*, руб. с НДС]]*0.82</f>
        <v>22995.394479999999</v>
      </c>
      <c r="H24" s="142" t="s">
        <v>1646</v>
      </c>
    </row>
    <row r="25" spans="2:8" ht="105" x14ac:dyDescent="0.25">
      <c r="B25" s="20" t="s">
        <v>888</v>
      </c>
      <c r="C25" s="4" t="s">
        <v>1035</v>
      </c>
      <c r="D25" s="83" t="s">
        <v>784</v>
      </c>
      <c r="E25" s="4" t="s">
        <v>444</v>
      </c>
      <c r="F25" s="84">
        <v>27491.235999999997</v>
      </c>
      <c r="G25" s="26">
        <f>Таблица1[[#This Row],[RRP*, руб. с НДС]]*0.82</f>
        <v>22542.813519999996</v>
      </c>
      <c r="H25" s="142" t="s">
        <v>1646</v>
      </c>
    </row>
    <row r="26" spans="2:8" ht="105" x14ac:dyDescent="0.25">
      <c r="B26" s="20" t="s">
        <v>888</v>
      </c>
      <c r="C26" s="4" t="s">
        <v>1036</v>
      </c>
      <c r="D26" s="83" t="s">
        <v>836</v>
      </c>
      <c r="E26" s="4" t="s">
        <v>445</v>
      </c>
      <c r="F26" s="84">
        <v>30000.572666666667</v>
      </c>
      <c r="G26" s="26">
        <f>Таблица1[[#This Row],[RRP*, руб. с НДС]]*0.82</f>
        <v>24600.469586666666</v>
      </c>
      <c r="H26" s="142" t="s">
        <v>1647</v>
      </c>
    </row>
    <row r="27" spans="2:8" ht="105" x14ac:dyDescent="0.25">
      <c r="B27" s="20" t="s">
        <v>888</v>
      </c>
      <c r="C27" s="4" t="s">
        <v>1037</v>
      </c>
      <c r="D27" s="83" t="s">
        <v>785</v>
      </c>
      <c r="E27" s="4" t="s">
        <v>445</v>
      </c>
      <c r="F27" s="84">
        <v>29448.644666666667</v>
      </c>
      <c r="G27" s="26">
        <f>Таблица1[[#This Row],[RRP*, руб. с НДС]]*0.82</f>
        <v>24147.888626666667</v>
      </c>
      <c r="H27" s="142" t="s">
        <v>1647</v>
      </c>
    </row>
    <row r="28" spans="2:8" ht="105" x14ac:dyDescent="0.25">
      <c r="B28" s="20" t="s">
        <v>888</v>
      </c>
      <c r="C28" s="4" t="s">
        <v>1038</v>
      </c>
      <c r="D28" s="83" t="s">
        <v>837</v>
      </c>
      <c r="E28" s="4" t="s">
        <v>447</v>
      </c>
      <c r="F28" s="84">
        <v>26536.708000000002</v>
      </c>
      <c r="G28" s="26">
        <f>Таблица1[[#This Row],[RRP*, руб. с НДС]]*0.82</f>
        <v>21760.100559999999</v>
      </c>
      <c r="H28" s="142" t="s">
        <v>1648</v>
      </c>
    </row>
    <row r="29" spans="2:8" ht="105" x14ac:dyDescent="0.25">
      <c r="B29" s="20" t="s">
        <v>888</v>
      </c>
      <c r="C29" s="4" t="s">
        <v>1039</v>
      </c>
      <c r="D29" s="83" t="s">
        <v>786</v>
      </c>
      <c r="E29" s="4" t="s">
        <v>447</v>
      </c>
      <c r="F29" s="84">
        <v>25984.78</v>
      </c>
      <c r="G29" s="26">
        <f>Таблица1[[#This Row],[RRP*, руб. с НДС]]*0.82</f>
        <v>21307.519599999996</v>
      </c>
      <c r="H29" s="142" t="s">
        <v>1648</v>
      </c>
    </row>
    <row r="30" spans="2:8" ht="105" x14ac:dyDescent="0.25">
      <c r="B30" s="20" t="s">
        <v>888</v>
      </c>
      <c r="C30" s="4" t="s">
        <v>1040</v>
      </c>
      <c r="D30" s="83" t="s">
        <v>838</v>
      </c>
      <c r="E30" s="4" t="s">
        <v>448</v>
      </c>
      <c r="F30" s="84">
        <v>28998.871333333333</v>
      </c>
      <c r="G30" s="26">
        <f>Таблица1[[#This Row],[RRP*, руб. с НДС]]*0.82</f>
        <v>23779.07449333333</v>
      </c>
      <c r="H30" s="142" t="s">
        <v>1649</v>
      </c>
    </row>
    <row r="31" spans="2:8" ht="105" x14ac:dyDescent="0.25">
      <c r="B31" s="20" t="s">
        <v>888</v>
      </c>
      <c r="C31" s="4" t="s">
        <v>1041</v>
      </c>
      <c r="D31" s="83" t="s">
        <v>787</v>
      </c>
      <c r="E31" s="4" t="s">
        <v>448</v>
      </c>
      <c r="F31" s="84">
        <v>28446.943333333329</v>
      </c>
      <c r="G31" s="26">
        <f>Таблица1[[#This Row],[RRP*, руб. с НДС]]*0.82</f>
        <v>23326.493533333327</v>
      </c>
      <c r="H31" s="142" t="s">
        <v>1649</v>
      </c>
    </row>
    <row r="32" spans="2:8" ht="105" x14ac:dyDescent="0.25">
      <c r="B32" s="20" t="s">
        <v>888</v>
      </c>
      <c r="C32" s="4" t="s">
        <v>1042</v>
      </c>
      <c r="D32" s="83" t="s">
        <v>839</v>
      </c>
      <c r="E32" s="4" t="s">
        <v>449</v>
      </c>
      <c r="F32" s="84">
        <v>31489.704666666665</v>
      </c>
      <c r="G32" s="26">
        <f>Таблица1[[#This Row],[RRP*, руб. с НДС]]*0.82</f>
        <v>25821.557826666663</v>
      </c>
      <c r="H32" s="142" t="s">
        <v>1650</v>
      </c>
    </row>
    <row r="33" spans="2:8" ht="105" x14ac:dyDescent="0.25">
      <c r="B33" s="20" t="s">
        <v>888</v>
      </c>
      <c r="C33" s="4" t="s">
        <v>1043</v>
      </c>
      <c r="D33" s="83" t="s">
        <v>788</v>
      </c>
      <c r="E33" s="4" t="s">
        <v>449</v>
      </c>
      <c r="F33" s="84">
        <v>30937.776666666665</v>
      </c>
      <c r="G33" s="26">
        <f>Таблица1[[#This Row],[RRP*, руб. с НДС]]*0.82</f>
        <v>25368.976866666664</v>
      </c>
      <c r="H33" s="142" t="s">
        <v>1650</v>
      </c>
    </row>
    <row r="34" spans="2:8" ht="105" x14ac:dyDescent="0.25">
      <c r="B34" s="20" t="s">
        <v>888</v>
      </c>
      <c r="C34" s="4" t="s">
        <v>1044</v>
      </c>
      <c r="D34" s="83" t="s">
        <v>840</v>
      </c>
      <c r="E34" s="4" t="s">
        <v>451</v>
      </c>
      <c r="F34" s="84">
        <v>28422.217999999997</v>
      </c>
      <c r="G34" s="26">
        <f>Таблица1[[#This Row],[RRP*, руб. с НДС]]*0.82</f>
        <v>23306.218759999996</v>
      </c>
      <c r="H34" s="142" t="s">
        <v>1651</v>
      </c>
    </row>
    <row r="35" spans="2:8" ht="105" x14ac:dyDescent="0.25">
      <c r="B35" s="20" t="s">
        <v>888</v>
      </c>
      <c r="C35" s="4" t="s">
        <v>1045</v>
      </c>
      <c r="D35" s="83" t="s">
        <v>789</v>
      </c>
      <c r="E35" s="4" t="s">
        <v>451</v>
      </c>
      <c r="F35" s="84">
        <v>27870.29</v>
      </c>
      <c r="G35" s="26">
        <f>Таблица1[[#This Row],[RRP*, руб. с НДС]]*0.82</f>
        <v>22853.6378</v>
      </c>
      <c r="H35" s="142" t="s">
        <v>1651</v>
      </c>
    </row>
    <row r="36" spans="2:8" ht="105" x14ac:dyDescent="0.25">
      <c r="B36" s="20" t="s">
        <v>888</v>
      </c>
      <c r="C36" s="4" t="s">
        <v>1046</v>
      </c>
      <c r="D36" s="83" t="s">
        <v>841</v>
      </c>
      <c r="E36" s="4" t="s">
        <v>452</v>
      </c>
      <c r="F36" s="84">
        <v>30918.744666666662</v>
      </c>
      <c r="G36" s="26">
        <f>Таблица1[[#This Row],[RRP*, руб. с НДС]]*0.82</f>
        <v>25353.37062666666</v>
      </c>
      <c r="H36" s="142" t="s">
        <v>1652</v>
      </c>
    </row>
    <row r="37" spans="2:8" ht="105" x14ac:dyDescent="0.25">
      <c r="B37" s="20" t="s">
        <v>888</v>
      </c>
      <c r="C37" s="4" t="s">
        <v>1047</v>
      </c>
      <c r="D37" s="83" t="s">
        <v>790</v>
      </c>
      <c r="E37" s="4" t="s">
        <v>452</v>
      </c>
      <c r="F37" s="84">
        <v>30366.816666666666</v>
      </c>
      <c r="G37" s="26">
        <f>Таблица1[[#This Row],[RRP*, руб. с НДС]]*0.82</f>
        <v>24900.789666666664</v>
      </c>
      <c r="H37" s="142" t="s">
        <v>1652</v>
      </c>
    </row>
    <row r="38" spans="2:8" ht="105" x14ac:dyDescent="0.25">
      <c r="B38" s="20" t="s">
        <v>888</v>
      </c>
      <c r="C38" s="4" t="s">
        <v>1048</v>
      </c>
      <c r="D38" s="83" t="s">
        <v>842</v>
      </c>
      <c r="E38" s="4" t="s">
        <v>453</v>
      </c>
      <c r="F38" s="84">
        <v>32682.742666666665</v>
      </c>
      <c r="G38" s="26">
        <f>Таблица1[[#This Row],[RRP*, руб. с НДС]]*0.82</f>
        <v>26799.848986666664</v>
      </c>
      <c r="H38" s="142" t="s">
        <v>1653</v>
      </c>
    </row>
    <row r="39" spans="2:8" ht="105" x14ac:dyDescent="0.25">
      <c r="B39" s="20" t="s">
        <v>888</v>
      </c>
      <c r="C39" s="4" t="s">
        <v>1049</v>
      </c>
      <c r="D39" s="83" t="s">
        <v>791</v>
      </c>
      <c r="E39" s="4" t="s">
        <v>453</v>
      </c>
      <c r="F39" s="84">
        <v>32130.814666666665</v>
      </c>
      <c r="G39" s="26">
        <f>Таблица1[[#This Row],[RRP*, руб. с НДС]]*0.82</f>
        <v>26347.268026666665</v>
      </c>
      <c r="H39" s="142" t="s">
        <v>1653</v>
      </c>
    </row>
    <row r="40" spans="2:8" ht="105" x14ac:dyDescent="0.25">
      <c r="B40" s="20" t="s">
        <v>888</v>
      </c>
      <c r="C40" s="4" t="s">
        <v>1050</v>
      </c>
      <c r="D40" s="83" t="s">
        <v>843</v>
      </c>
      <c r="E40" s="4" t="s">
        <v>455</v>
      </c>
      <c r="F40" s="84">
        <v>29687.032666666662</v>
      </c>
      <c r="G40" s="26">
        <f>Таблица1[[#This Row],[RRP*, руб. с НДС]]*0.82</f>
        <v>24343.366786666662</v>
      </c>
      <c r="H40" s="142" t="s">
        <v>1654</v>
      </c>
    </row>
    <row r="41" spans="2:8" ht="105" x14ac:dyDescent="0.25">
      <c r="B41" s="20" t="s">
        <v>888</v>
      </c>
      <c r="C41" s="4" t="s">
        <v>1051</v>
      </c>
      <c r="D41" s="83" t="s">
        <v>792</v>
      </c>
      <c r="E41" s="4" t="s">
        <v>455</v>
      </c>
      <c r="F41" s="84">
        <v>29135.10466666667</v>
      </c>
      <c r="G41" s="26">
        <f>Таблица1[[#This Row],[RRP*, руб. с НДС]]*0.82</f>
        <v>23890.785826666666</v>
      </c>
      <c r="H41" s="142" t="s">
        <v>1654</v>
      </c>
    </row>
    <row r="42" spans="2:8" ht="105" x14ac:dyDescent="0.25">
      <c r="B42" s="20" t="s">
        <v>888</v>
      </c>
      <c r="C42" s="4" t="s">
        <v>1052</v>
      </c>
      <c r="D42" s="83" t="s">
        <v>844</v>
      </c>
      <c r="E42" s="4" t="s">
        <v>456</v>
      </c>
      <c r="F42" s="84">
        <v>32325.038666666664</v>
      </c>
      <c r="G42" s="26">
        <f>Таблица1[[#This Row],[RRP*, руб. с НДС]]*0.82</f>
        <v>26506.531706666661</v>
      </c>
      <c r="H42" s="142" t="s">
        <v>1655</v>
      </c>
    </row>
    <row r="43" spans="2:8" ht="105" x14ac:dyDescent="0.25">
      <c r="B43" s="20" t="s">
        <v>888</v>
      </c>
      <c r="C43" s="4" t="s">
        <v>1053</v>
      </c>
      <c r="D43" s="83" t="s">
        <v>793</v>
      </c>
      <c r="E43" s="4" t="s">
        <v>456</v>
      </c>
      <c r="F43" s="84">
        <v>31773.110666666664</v>
      </c>
      <c r="G43" s="26">
        <f>Таблица1[[#This Row],[RRP*, руб. с НДС]]*0.82</f>
        <v>26053.950746666662</v>
      </c>
      <c r="H43" s="142" t="s">
        <v>1655</v>
      </c>
    </row>
    <row r="44" spans="2:8" ht="105" x14ac:dyDescent="0.25">
      <c r="B44" s="20" t="s">
        <v>888</v>
      </c>
      <c r="C44" s="4" t="s">
        <v>1054</v>
      </c>
      <c r="D44" s="83" t="s">
        <v>845</v>
      </c>
      <c r="E44" s="4" t="s">
        <v>457</v>
      </c>
      <c r="F44" s="84">
        <v>34210.385999999991</v>
      </c>
      <c r="G44" s="26">
        <f>Таблица1[[#This Row],[RRP*, руб. с НДС]]*0.82</f>
        <v>28052.51651999999</v>
      </c>
      <c r="H44" s="142" t="s">
        <v>1656</v>
      </c>
    </row>
    <row r="45" spans="2:8" ht="105" x14ac:dyDescent="0.25">
      <c r="B45" s="20" t="s">
        <v>888</v>
      </c>
      <c r="C45" s="4" t="s">
        <v>1055</v>
      </c>
      <c r="D45" s="83" t="s">
        <v>794</v>
      </c>
      <c r="E45" s="4" t="s">
        <v>457</v>
      </c>
      <c r="F45" s="84">
        <v>33658.457999999999</v>
      </c>
      <c r="G45" s="26">
        <f>Таблица1[[#This Row],[RRP*, руб. с НДС]]*0.82</f>
        <v>27599.935559999998</v>
      </c>
      <c r="H45" s="142" t="s">
        <v>1656</v>
      </c>
    </row>
    <row r="46" spans="2:8" ht="105" x14ac:dyDescent="0.25">
      <c r="B46" s="20" t="s">
        <v>888</v>
      </c>
      <c r="C46" s="4" t="s">
        <v>1056</v>
      </c>
      <c r="D46" s="83" t="s">
        <v>846</v>
      </c>
      <c r="E46" s="4" t="s">
        <v>459</v>
      </c>
      <c r="F46" s="84">
        <v>30919.110666666664</v>
      </c>
      <c r="G46" s="26">
        <f>Таблица1[[#This Row],[RRP*, руб. с НДС]]*0.82</f>
        <v>25353.670746666663</v>
      </c>
      <c r="H46" s="142" t="s">
        <v>1657</v>
      </c>
    </row>
    <row r="47" spans="2:8" ht="105" x14ac:dyDescent="0.25">
      <c r="B47" s="20" t="s">
        <v>888</v>
      </c>
      <c r="C47" s="4" t="s">
        <v>1057</v>
      </c>
      <c r="D47" s="83" t="s">
        <v>795</v>
      </c>
      <c r="E47" s="4" t="s">
        <v>459</v>
      </c>
      <c r="F47" s="84">
        <v>30367.182666666664</v>
      </c>
      <c r="G47" s="26">
        <f>Таблица1[[#This Row],[RRP*, руб. с НДС]]*0.82</f>
        <v>24901.089786666664</v>
      </c>
      <c r="H47" s="142" t="s">
        <v>1657</v>
      </c>
    </row>
    <row r="48" spans="2:8" ht="105" x14ac:dyDescent="0.25">
      <c r="B48" s="20" t="s">
        <v>888</v>
      </c>
      <c r="C48" s="4" t="s">
        <v>1058</v>
      </c>
      <c r="D48" s="83" t="s">
        <v>847</v>
      </c>
      <c r="E48" s="4" t="s">
        <v>460</v>
      </c>
      <c r="F48" s="84">
        <v>33632.268666666663</v>
      </c>
      <c r="G48" s="26">
        <f>Таблица1[[#This Row],[RRP*, руб. с НДС]]*0.82</f>
        <v>27578.46030666666</v>
      </c>
      <c r="H48" s="142" t="s">
        <v>1658</v>
      </c>
    </row>
    <row r="49" spans="2:8" ht="105" x14ac:dyDescent="0.25">
      <c r="B49" s="20" t="s">
        <v>888</v>
      </c>
      <c r="C49" s="4" t="s">
        <v>1059</v>
      </c>
      <c r="D49" s="83" t="s">
        <v>796</v>
      </c>
      <c r="E49" s="4" t="s">
        <v>460</v>
      </c>
      <c r="F49" s="84">
        <v>33080.340666666663</v>
      </c>
      <c r="G49" s="26">
        <f>Таблица1[[#This Row],[RRP*, руб. с НДС]]*0.82</f>
        <v>27125.879346666661</v>
      </c>
      <c r="H49" s="142" t="s">
        <v>1658</v>
      </c>
    </row>
    <row r="50" spans="2:8" ht="105" x14ac:dyDescent="0.25">
      <c r="B50" s="20" t="s">
        <v>888</v>
      </c>
      <c r="C50" s="4" t="s">
        <v>1060</v>
      </c>
      <c r="D50" s="83" t="s">
        <v>848</v>
      </c>
      <c r="E50" s="4" t="s">
        <v>461</v>
      </c>
      <c r="F50" s="84">
        <v>36375.845333333338</v>
      </c>
      <c r="G50" s="26">
        <f>Таблица1[[#This Row],[RRP*, руб. с НДС]]*0.82</f>
        <v>29828.193173333337</v>
      </c>
      <c r="H50" s="142" t="s">
        <v>1659</v>
      </c>
    </row>
    <row r="51" spans="2:8" ht="105" x14ac:dyDescent="0.25">
      <c r="B51" s="20" t="s">
        <v>888</v>
      </c>
      <c r="C51" s="4" t="s">
        <v>1061</v>
      </c>
      <c r="D51" s="83" t="s">
        <v>797</v>
      </c>
      <c r="E51" s="4" t="s">
        <v>461</v>
      </c>
      <c r="F51" s="84">
        <v>35823.917333333331</v>
      </c>
      <c r="G51" s="26">
        <f>Таблица1[[#This Row],[RRP*, руб. с НДС]]*0.82</f>
        <v>29375.61221333333</v>
      </c>
      <c r="H51" s="142" t="s">
        <v>1659</v>
      </c>
    </row>
    <row r="52" spans="2:8" ht="105" x14ac:dyDescent="0.25">
      <c r="B52" s="20" t="s">
        <v>888</v>
      </c>
      <c r="C52" s="4" t="s">
        <v>1062</v>
      </c>
      <c r="D52" s="83" t="s">
        <v>849</v>
      </c>
      <c r="E52" s="4" t="s">
        <v>463</v>
      </c>
      <c r="F52" s="84">
        <v>32216.906000000003</v>
      </c>
      <c r="G52" s="26">
        <f>Таблица1[[#This Row],[RRP*, руб. с НДС]]*0.82</f>
        <v>26417.86292</v>
      </c>
      <c r="H52" s="142" t="s">
        <v>1660</v>
      </c>
    </row>
    <row r="53" spans="2:8" ht="105" x14ac:dyDescent="0.25">
      <c r="B53" s="20" t="s">
        <v>888</v>
      </c>
      <c r="C53" s="4" t="s">
        <v>1063</v>
      </c>
      <c r="D53" s="83" t="s">
        <v>798</v>
      </c>
      <c r="E53" s="4" t="s">
        <v>463</v>
      </c>
      <c r="F53" s="84">
        <v>31664.978000000003</v>
      </c>
      <c r="G53" s="26">
        <f>Таблица1[[#This Row],[RRP*, руб. с НДС]]*0.82</f>
        <v>25965.28196</v>
      </c>
      <c r="H53" s="142" t="s">
        <v>1660</v>
      </c>
    </row>
    <row r="54" spans="2:8" ht="105" x14ac:dyDescent="0.25">
      <c r="B54" s="20" t="s">
        <v>888</v>
      </c>
      <c r="C54" s="4" t="s">
        <v>1064</v>
      </c>
      <c r="D54" s="83" t="s">
        <v>850</v>
      </c>
      <c r="E54" s="4" t="s">
        <v>464</v>
      </c>
      <c r="F54" s="84">
        <v>36432.128000000004</v>
      </c>
      <c r="G54" s="26">
        <f>Таблица1[[#This Row],[RRP*, руб. с НДС]]*0.82</f>
        <v>29874.344960000002</v>
      </c>
      <c r="H54" s="142" t="s">
        <v>1661</v>
      </c>
    </row>
    <row r="55" spans="2:8" ht="105" x14ac:dyDescent="0.25">
      <c r="B55" s="20" t="s">
        <v>888</v>
      </c>
      <c r="C55" s="4" t="s">
        <v>1065</v>
      </c>
      <c r="D55" s="83" t="s">
        <v>799</v>
      </c>
      <c r="E55" s="4" t="s">
        <v>464</v>
      </c>
      <c r="F55" s="84">
        <v>35880.199999999997</v>
      </c>
      <c r="G55" s="26">
        <f>Таблица1[[#This Row],[RRP*, руб. с НДС]]*0.82</f>
        <v>29421.763999999996</v>
      </c>
      <c r="H55" s="142" t="s">
        <v>1661</v>
      </c>
    </row>
    <row r="56" spans="2:8" ht="105" x14ac:dyDescent="0.25">
      <c r="B56" s="20" t="s">
        <v>888</v>
      </c>
      <c r="C56" s="4" t="s">
        <v>1066</v>
      </c>
      <c r="D56" s="83" t="s">
        <v>851</v>
      </c>
      <c r="E56" s="4" t="s">
        <v>465</v>
      </c>
      <c r="F56" s="84">
        <v>40651.416666666657</v>
      </c>
      <c r="G56" s="26">
        <f>Таблица1[[#This Row],[RRP*, руб. с НДС]]*0.82</f>
        <v>33334.16166666666</v>
      </c>
      <c r="H56" s="142" t="s">
        <v>1662</v>
      </c>
    </row>
    <row r="57" spans="2:8" ht="105" x14ac:dyDescent="0.25">
      <c r="B57" s="20" t="s">
        <v>888</v>
      </c>
      <c r="C57" s="4" t="s">
        <v>1067</v>
      </c>
      <c r="D57" s="83" t="s">
        <v>800</v>
      </c>
      <c r="E57" s="4" t="s">
        <v>465</v>
      </c>
      <c r="F57" s="84">
        <v>40099.488666666657</v>
      </c>
      <c r="G57" s="26">
        <f>Таблица1[[#This Row],[RRP*, руб. с НДС]]*0.82</f>
        <v>32881.58070666666</v>
      </c>
      <c r="H57" s="142" t="s">
        <v>1662</v>
      </c>
    </row>
    <row r="58" spans="2:8" ht="105" x14ac:dyDescent="0.25">
      <c r="B58" s="20" t="s">
        <v>888</v>
      </c>
      <c r="C58" s="4" t="s">
        <v>1068</v>
      </c>
      <c r="D58" s="83" t="s">
        <v>852</v>
      </c>
      <c r="E58" s="4" t="s">
        <v>467</v>
      </c>
      <c r="F58" s="84">
        <v>33514.701333333331</v>
      </c>
      <c r="G58" s="26">
        <f>Таблица1[[#This Row],[RRP*, руб. с НДС]]*0.82</f>
        <v>27482.055093333329</v>
      </c>
      <c r="H58" s="142" t="s">
        <v>1663</v>
      </c>
    </row>
    <row r="59" spans="2:8" ht="105" x14ac:dyDescent="0.25">
      <c r="B59" s="20" t="s">
        <v>888</v>
      </c>
      <c r="C59" s="4" t="s">
        <v>1069</v>
      </c>
      <c r="D59" s="83" t="s">
        <v>801</v>
      </c>
      <c r="E59" s="4" t="s">
        <v>467</v>
      </c>
      <c r="F59" s="84">
        <v>32962.773333333331</v>
      </c>
      <c r="G59" s="26">
        <f>Таблица1[[#This Row],[RRP*, руб. с НДС]]*0.82</f>
        <v>27029.47413333333</v>
      </c>
      <c r="H59" s="142" t="s">
        <v>1663</v>
      </c>
    </row>
    <row r="60" spans="2:8" ht="105" x14ac:dyDescent="0.25">
      <c r="B60" s="20" t="s">
        <v>888</v>
      </c>
      <c r="C60" s="4" t="s">
        <v>1070</v>
      </c>
      <c r="D60" s="83" t="s">
        <v>853</v>
      </c>
      <c r="E60" s="4" t="s">
        <v>468</v>
      </c>
      <c r="F60" s="84">
        <v>37965.627333333337</v>
      </c>
      <c r="G60" s="26">
        <f>Таблица1[[#This Row],[RRP*, руб. с НДС]]*0.82</f>
        <v>31131.814413333334</v>
      </c>
      <c r="H60" s="142" t="s">
        <v>1664</v>
      </c>
    </row>
    <row r="61" spans="2:8" ht="105" x14ac:dyDescent="0.25">
      <c r="B61" s="20" t="s">
        <v>888</v>
      </c>
      <c r="C61" s="4" t="s">
        <v>1071</v>
      </c>
      <c r="D61" s="83" t="s">
        <v>802</v>
      </c>
      <c r="E61" s="4" t="s">
        <v>468</v>
      </c>
      <c r="F61" s="84">
        <v>37413.69933333333</v>
      </c>
      <c r="G61" s="26">
        <f>Таблица1[[#This Row],[RRP*, руб. с НДС]]*0.82</f>
        <v>30679.233453333331</v>
      </c>
      <c r="H61" s="142" t="s">
        <v>1664</v>
      </c>
    </row>
    <row r="62" spans="2:8" ht="105" x14ac:dyDescent="0.25">
      <c r="B62" s="20" t="s">
        <v>888</v>
      </c>
      <c r="C62" s="4" t="s">
        <v>1072</v>
      </c>
      <c r="D62" s="83" t="s">
        <v>854</v>
      </c>
      <c r="E62" s="4" t="s">
        <v>469</v>
      </c>
      <c r="F62" s="84">
        <v>42420.660666666678</v>
      </c>
      <c r="G62" s="26">
        <f>Таблица1[[#This Row],[RRP*, руб. с НДС]]*0.82</f>
        <v>34784.941746666671</v>
      </c>
      <c r="H62" s="142" t="s">
        <v>1665</v>
      </c>
    </row>
    <row r="63" spans="2:8" ht="105" x14ac:dyDescent="0.25">
      <c r="B63" s="20" t="s">
        <v>888</v>
      </c>
      <c r="C63" s="4" t="s">
        <v>1073</v>
      </c>
      <c r="D63" s="83" t="s">
        <v>803</v>
      </c>
      <c r="E63" s="4" t="s">
        <v>469</v>
      </c>
      <c r="F63" s="84">
        <v>41868.732666666663</v>
      </c>
      <c r="G63" s="26">
        <f>Таблица1[[#This Row],[RRP*, руб. с НДС]]*0.82</f>
        <v>34332.360786666664</v>
      </c>
      <c r="H63" s="142" t="s">
        <v>1665</v>
      </c>
    </row>
    <row r="64" spans="2:8" ht="105" x14ac:dyDescent="0.25">
      <c r="B64" s="20" t="s">
        <v>888</v>
      </c>
      <c r="C64" s="4" t="s">
        <v>1074</v>
      </c>
      <c r="D64" s="83" t="s">
        <v>855</v>
      </c>
      <c r="E64" s="4" t="s">
        <v>471</v>
      </c>
      <c r="F64" s="84">
        <v>34812.496666666666</v>
      </c>
      <c r="G64" s="26">
        <f>Таблица1[[#This Row],[RRP*, руб. с НДС]]*0.82</f>
        <v>28546.247266666665</v>
      </c>
      <c r="H64" s="142" t="s">
        <v>1666</v>
      </c>
    </row>
    <row r="65" spans="2:8" ht="105" x14ac:dyDescent="0.25">
      <c r="B65" s="20" t="s">
        <v>888</v>
      </c>
      <c r="C65" s="4" t="s">
        <v>1075</v>
      </c>
      <c r="D65" s="83" t="s">
        <v>804</v>
      </c>
      <c r="E65" s="4" t="s">
        <v>471</v>
      </c>
      <c r="F65" s="84">
        <v>34260.568666666666</v>
      </c>
      <c r="G65" s="26">
        <f>Таблица1[[#This Row],[RRP*, руб. с НДС]]*0.82</f>
        <v>28093.666306666666</v>
      </c>
      <c r="H65" s="142" t="s">
        <v>1666</v>
      </c>
    </row>
    <row r="66" spans="2:8" ht="105" x14ac:dyDescent="0.25">
      <c r="B66" s="20" t="s">
        <v>888</v>
      </c>
      <c r="C66" s="4" t="s">
        <v>1076</v>
      </c>
      <c r="D66" s="83" t="s">
        <v>856</v>
      </c>
      <c r="E66" s="4" t="s">
        <v>472</v>
      </c>
      <c r="F66" s="84">
        <v>39499.167333333331</v>
      </c>
      <c r="G66" s="26">
        <f>Таблица1[[#This Row],[RRP*, руб. с НДС]]*0.82</f>
        <v>32389.317213333328</v>
      </c>
      <c r="H66" s="142" t="s">
        <v>1667</v>
      </c>
    </row>
    <row r="67" spans="2:8" ht="105" x14ac:dyDescent="0.25">
      <c r="B67" s="20" t="s">
        <v>888</v>
      </c>
      <c r="C67" s="4" t="s">
        <v>1077</v>
      </c>
      <c r="D67" s="83" t="s">
        <v>805</v>
      </c>
      <c r="E67" s="4" t="s">
        <v>472</v>
      </c>
      <c r="F67" s="84">
        <v>38947.239333333324</v>
      </c>
      <c r="G67" s="26">
        <f>Таблица1[[#This Row],[RRP*, руб. с НДС]]*0.82</f>
        <v>31936.736253333325</v>
      </c>
      <c r="H67" s="142" t="s">
        <v>1667</v>
      </c>
    </row>
    <row r="68" spans="2:8" ht="105" x14ac:dyDescent="0.25">
      <c r="B68" s="20" t="s">
        <v>888</v>
      </c>
      <c r="C68" s="4" t="s">
        <v>1078</v>
      </c>
      <c r="D68" s="83" t="s">
        <v>857</v>
      </c>
      <c r="E68" s="4" t="s">
        <v>473</v>
      </c>
      <c r="F68" s="84">
        <v>44189.701333333331</v>
      </c>
      <c r="G68" s="26">
        <f>Таблица1[[#This Row],[RRP*, руб. с НДС]]*0.82</f>
        <v>36235.555093333329</v>
      </c>
      <c r="H68" s="142" t="s">
        <v>1668</v>
      </c>
    </row>
    <row r="69" spans="2:8" ht="105" x14ac:dyDescent="0.25">
      <c r="B69" s="20" t="s">
        <v>888</v>
      </c>
      <c r="C69" s="4" t="s">
        <v>1079</v>
      </c>
      <c r="D69" s="83" t="s">
        <v>806</v>
      </c>
      <c r="E69" s="4" t="s">
        <v>473</v>
      </c>
      <c r="F69" s="84">
        <v>43637.773333333331</v>
      </c>
      <c r="G69" s="26">
        <f>Таблица1[[#This Row],[RRP*, руб. с НДС]]*0.82</f>
        <v>35782.97413333333</v>
      </c>
      <c r="H69" s="142" t="s">
        <v>1668</v>
      </c>
    </row>
    <row r="70" spans="2:8" ht="105" x14ac:dyDescent="0.25">
      <c r="B70" s="20" t="s">
        <v>888</v>
      </c>
      <c r="C70" s="4" t="s">
        <v>1080</v>
      </c>
      <c r="D70" s="83" t="s">
        <v>858</v>
      </c>
      <c r="E70" s="4" t="s">
        <v>475</v>
      </c>
      <c r="F70" s="84">
        <v>36110.332666666662</v>
      </c>
      <c r="G70" s="26">
        <f>Таблица1[[#This Row],[RRP*, руб. с НДС]]*0.82</f>
        <v>29610.472786666662</v>
      </c>
      <c r="H70" s="142" t="s">
        <v>1669</v>
      </c>
    </row>
    <row r="71" spans="2:8" ht="105" x14ac:dyDescent="0.25">
      <c r="B71" s="20" t="s">
        <v>888</v>
      </c>
      <c r="C71" s="4" t="s">
        <v>1081</v>
      </c>
      <c r="D71" s="83" t="s">
        <v>807</v>
      </c>
      <c r="E71" s="4" t="s">
        <v>475</v>
      </c>
      <c r="F71" s="84">
        <v>35558.404666666662</v>
      </c>
      <c r="G71" s="26">
        <f>Таблица1[[#This Row],[RRP*, руб. с НДС]]*0.82</f>
        <v>29157.891826666662</v>
      </c>
      <c r="H71" s="142" t="s">
        <v>1669</v>
      </c>
    </row>
    <row r="72" spans="2:8" ht="105" x14ac:dyDescent="0.25">
      <c r="B72" s="20" t="s">
        <v>888</v>
      </c>
      <c r="C72" s="4" t="s">
        <v>1082</v>
      </c>
      <c r="D72" s="83" t="s">
        <v>859</v>
      </c>
      <c r="E72" s="4" t="s">
        <v>476</v>
      </c>
      <c r="F72" s="84">
        <v>41032.666666666657</v>
      </c>
      <c r="G72" s="26">
        <f>Таблица1[[#This Row],[RRP*, руб. с НДС]]*0.82</f>
        <v>33646.78666666666</v>
      </c>
      <c r="H72" s="142" t="s">
        <v>1670</v>
      </c>
    </row>
    <row r="73" spans="2:8" ht="105" x14ac:dyDescent="0.25">
      <c r="B73" s="20" t="s">
        <v>888</v>
      </c>
      <c r="C73" s="4" t="s">
        <v>1083</v>
      </c>
      <c r="D73" s="83" t="s">
        <v>808</v>
      </c>
      <c r="E73" s="4" t="s">
        <v>476</v>
      </c>
      <c r="F73" s="84">
        <v>40480.738666666657</v>
      </c>
      <c r="G73" s="26">
        <f>Таблица1[[#This Row],[RRP*, руб. с НДС]]*0.82</f>
        <v>33194.20570666666</v>
      </c>
      <c r="H73" s="142" t="s">
        <v>1670</v>
      </c>
    </row>
    <row r="74" spans="2:8" ht="105" x14ac:dyDescent="0.25">
      <c r="B74" s="20" t="s">
        <v>888</v>
      </c>
      <c r="C74" s="4" t="s">
        <v>1084</v>
      </c>
      <c r="D74" s="83" t="s">
        <v>860</v>
      </c>
      <c r="E74" s="4" t="s">
        <v>477</v>
      </c>
      <c r="F74" s="84">
        <v>45958.904666666662</v>
      </c>
      <c r="G74" s="26">
        <f>Таблица1[[#This Row],[RRP*, руб. с НДС]]*0.82</f>
        <v>37686.301826666662</v>
      </c>
      <c r="H74" s="142" t="s">
        <v>1671</v>
      </c>
    </row>
    <row r="75" spans="2:8" ht="105" x14ac:dyDescent="0.25">
      <c r="B75" s="20" t="s">
        <v>888</v>
      </c>
      <c r="C75" s="4" t="s">
        <v>1085</v>
      </c>
      <c r="D75" s="83" t="s">
        <v>809</v>
      </c>
      <c r="E75" s="4" t="s">
        <v>477</v>
      </c>
      <c r="F75" s="84">
        <v>45406.976666666662</v>
      </c>
      <c r="G75" s="26">
        <f>Таблица1[[#This Row],[RRP*, руб. с НДС]]*0.82</f>
        <v>37233.720866666663</v>
      </c>
      <c r="H75" s="142" t="s">
        <v>1671</v>
      </c>
    </row>
    <row r="76" spans="2:8" ht="105" x14ac:dyDescent="0.25">
      <c r="B76" s="20" t="s">
        <v>888</v>
      </c>
      <c r="C76" s="4" t="s">
        <v>1086</v>
      </c>
      <c r="D76" s="83" t="s">
        <v>861</v>
      </c>
      <c r="E76" s="4" t="s">
        <v>479</v>
      </c>
      <c r="F76" s="84">
        <v>37408.128000000004</v>
      </c>
      <c r="G76" s="26">
        <f>Таблица1[[#This Row],[RRP*, руб. с НДС]]*0.82</f>
        <v>30674.664960000002</v>
      </c>
      <c r="H76" s="142" t="s">
        <v>1672</v>
      </c>
    </row>
    <row r="77" spans="2:8" ht="105" x14ac:dyDescent="0.25">
      <c r="B77" s="20" t="s">
        <v>888</v>
      </c>
      <c r="C77" s="4" t="s">
        <v>1087</v>
      </c>
      <c r="D77" s="83" t="s">
        <v>810</v>
      </c>
      <c r="E77" s="4" t="s">
        <v>479</v>
      </c>
      <c r="F77" s="84">
        <v>36856.199999999997</v>
      </c>
      <c r="G77" s="26">
        <f>Таблица1[[#This Row],[RRP*, руб. с НДС]]*0.82</f>
        <v>30222.083999999995</v>
      </c>
      <c r="H77" s="142" t="s">
        <v>1672</v>
      </c>
    </row>
    <row r="78" spans="2:8" ht="105" x14ac:dyDescent="0.25">
      <c r="B78" s="20" t="s">
        <v>888</v>
      </c>
      <c r="C78" s="4" t="s">
        <v>1088</v>
      </c>
      <c r="D78" s="83" t="s">
        <v>862</v>
      </c>
      <c r="E78" s="4" t="s">
        <v>480</v>
      </c>
      <c r="F78" s="84">
        <v>42566.003333333327</v>
      </c>
      <c r="G78" s="26">
        <f>Таблица1[[#This Row],[RRP*, руб. с НДС]]*0.82</f>
        <v>34904.122733333323</v>
      </c>
      <c r="H78" s="142" t="s">
        <v>1673</v>
      </c>
    </row>
    <row r="79" spans="2:8" ht="105" x14ac:dyDescent="0.25">
      <c r="B79" s="20" t="s">
        <v>888</v>
      </c>
      <c r="C79" s="4" t="s">
        <v>1089</v>
      </c>
      <c r="D79" s="83" t="s">
        <v>811</v>
      </c>
      <c r="E79" s="4" t="s">
        <v>480</v>
      </c>
      <c r="F79" s="84">
        <v>42014.075333333327</v>
      </c>
      <c r="G79" s="26">
        <f>Таблица1[[#This Row],[RRP*, руб. с НДС]]*0.82</f>
        <v>34451.541773333323</v>
      </c>
      <c r="H79" s="142" t="s">
        <v>1673</v>
      </c>
    </row>
    <row r="80" spans="2:8" ht="105" x14ac:dyDescent="0.25">
      <c r="B80" s="20" t="s">
        <v>888</v>
      </c>
      <c r="C80" s="4" t="s">
        <v>1090</v>
      </c>
      <c r="D80" s="83" t="s">
        <v>863</v>
      </c>
      <c r="E80" s="4" t="s">
        <v>481</v>
      </c>
      <c r="F80" s="84">
        <v>47727.945333333337</v>
      </c>
      <c r="G80" s="26">
        <f>Таблица1[[#This Row],[RRP*, руб. с НДС]]*0.82</f>
        <v>39136.915173333335</v>
      </c>
      <c r="H80" s="142" t="s">
        <v>1674</v>
      </c>
    </row>
    <row r="81" spans="2:8" ht="105" x14ac:dyDescent="0.25">
      <c r="B81" s="20" t="s">
        <v>888</v>
      </c>
      <c r="C81" s="4" t="s">
        <v>1091</v>
      </c>
      <c r="D81" s="83" t="s">
        <v>812</v>
      </c>
      <c r="E81" s="4" t="s">
        <v>481</v>
      </c>
      <c r="F81" s="84">
        <v>47176.017333333337</v>
      </c>
      <c r="G81" s="26">
        <f>Таблица1[[#This Row],[RRP*, руб. с НДС]]*0.82</f>
        <v>38684.334213333335</v>
      </c>
      <c r="H81" s="142" t="s">
        <v>1674</v>
      </c>
    </row>
    <row r="82" spans="2:8" ht="105" x14ac:dyDescent="0.25">
      <c r="B82" s="20" t="s">
        <v>888</v>
      </c>
      <c r="C82" s="4" t="s">
        <v>1092</v>
      </c>
      <c r="D82" s="83" t="s">
        <v>864</v>
      </c>
      <c r="E82" s="4" t="s">
        <v>882</v>
      </c>
      <c r="F82" s="84">
        <v>16044.667333333331</v>
      </c>
      <c r="G82" s="26">
        <f>Таблица1[[#This Row],[RRP*, руб. с НДС]]*0.82</f>
        <v>13156.627213333331</v>
      </c>
      <c r="H82" s="142" t="s">
        <v>1675</v>
      </c>
    </row>
    <row r="83" spans="2:8" ht="105" x14ac:dyDescent="0.25">
      <c r="B83" s="20" t="s">
        <v>888</v>
      </c>
      <c r="C83" s="4" t="s">
        <v>1093</v>
      </c>
      <c r="D83" s="83" t="s">
        <v>813</v>
      </c>
      <c r="E83" s="4" t="s">
        <v>882</v>
      </c>
      <c r="F83" s="84">
        <v>15492.739333333333</v>
      </c>
      <c r="G83" s="26">
        <f>Таблица1[[#This Row],[RRP*, руб. с НДС]]*0.82</f>
        <v>12704.046253333332</v>
      </c>
      <c r="H83" s="142" t="s">
        <v>1675</v>
      </c>
    </row>
    <row r="84" spans="2:8" ht="105" x14ac:dyDescent="0.25">
      <c r="B84" s="20" t="s">
        <v>888</v>
      </c>
      <c r="C84" s="4" t="s">
        <v>1094</v>
      </c>
      <c r="D84" s="83" t="s">
        <v>865</v>
      </c>
      <c r="E84" s="4" t="s">
        <v>883</v>
      </c>
      <c r="F84" s="84">
        <v>17282.113333333335</v>
      </c>
      <c r="G84" s="26">
        <f>Таблица1[[#This Row],[RRP*, руб. с НДС]]*0.82</f>
        <v>14171.332933333333</v>
      </c>
      <c r="H84" s="142" t="s">
        <v>1676</v>
      </c>
    </row>
    <row r="85" spans="2:8" ht="105" x14ac:dyDescent="0.25">
      <c r="B85" s="20" t="s">
        <v>888</v>
      </c>
      <c r="C85" s="4" t="s">
        <v>1095</v>
      </c>
      <c r="D85" s="83" t="s">
        <v>814</v>
      </c>
      <c r="E85" s="4" t="s">
        <v>883</v>
      </c>
      <c r="F85" s="84">
        <v>16730.185333333335</v>
      </c>
      <c r="G85" s="26">
        <f>Таблица1[[#This Row],[RRP*, руб. с НДС]]*0.82</f>
        <v>13718.751973333334</v>
      </c>
      <c r="H85" s="142" t="s">
        <v>1676</v>
      </c>
    </row>
    <row r="86" spans="2:8" ht="105" x14ac:dyDescent="0.25">
      <c r="B86" s="20" t="s">
        <v>888</v>
      </c>
      <c r="C86" s="4" t="s">
        <v>1096</v>
      </c>
      <c r="D86" s="83" t="s">
        <v>866</v>
      </c>
      <c r="E86" s="4" t="s">
        <v>884</v>
      </c>
      <c r="F86" s="84">
        <v>18523.788666666667</v>
      </c>
      <c r="G86" s="26">
        <f>Таблица1[[#This Row],[RRP*, руб. с НДС]]*0.82</f>
        <v>15189.506706666667</v>
      </c>
      <c r="H86" s="142" t="s">
        <v>1677</v>
      </c>
    </row>
    <row r="87" spans="2:8" ht="105" x14ac:dyDescent="0.25">
      <c r="B87" s="20" t="s">
        <v>888</v>
      </c>
      <c r="C87" s="4" t="s">
        <v>1097</v>
      </c>
      <c r="D87" s="83" t="s">
        <v>815</v>
      </c>
      <c r="E87" s="4" t="s">
        <v>884</v>
      </c>
      <c r="F87" s="84">
        <v>17971.860666666667</v>
      </c>
      <c r="G87" s="26">
        <f>Таблица1[[#This Row],[RRP*, руб. с НДС]]*0.82</f>
        <v>14736.925746666666</v>
      </c>
      <c r="H87" s="142" t="s">
        <v>1677</v>
      </c>
    </row>
    <row r="88" spans="2:8" ht="105" x14ac:dyDescent="0.25">
      <c r="B88" s="20" t="s">
        <v>888</v>
      </c>
      <c r="C88" s="4" t="s">
        <v>1098</v>
      </c>
      <c r="D88" s="83" t="s">
        <v>867</v>
      </c>
      <c r="E88" s="4" t="s">
        <v>885</v>
      </c>
      <c r="F88" s="84">
        <v>17192.646666666667</v>
      </c>
      <c r="G88" s="26">
        <f>Таблица1[[#This Row],[RRP*, руб. с НДС]]*0.82</f>
        <v>14097.970266666667</v>
      </c>
      <c r="H88" s="142" t="s">
        <v>1678</v>
      </c>
    </row>
    <row r="89" spans="2:8" ht="105" x14ac:dyDescent="0.25">
      <c r="B89" s="20" t="s">
        <v>888</v>
      </c>
      <c r="C89" s="4" t="s">
        <v>1099</v>
      </c>
      <c r="D89" s="83" t="s">
        <v>816</v>
      </c>
      <c r="E89" s="4" t="s">
        <v>885</v>
      </c>
      <c r="F89" s="84">
        <v>16640.718666666668</v>
      </c>
      <c r="G89" s="26">
        <f>Таблица1[[#This Row],[RRP*, руб. с НДС]]*0.82</f>
        <v>13645.389306666666</v>
      </c>
      <c r="H89" s="142" t="s">
        <v>1678</v>
      </c>
    </row>
    <row r="90" spans="2:8" ht="105" x14ac:dyDescent="0.25">
      <c r="B90" s="20" t="s">
        <v>888</v>
      </c>
      <c r="C90" s="4" t="s">
        <v>1100</v>
      </c>
      <c r="D90" s="83" t="s">
        <v>868</v>
      </c>
      <c r="E90" s="4" t="s">
        <v>886</v>
      </c>
      <c r="F90" s="84">
        <v>18628.546000000002</v>
      </c>
      <c r="G90" s="26">
        <f>Таблица1[[#This Row],[RRP*, руб. с НДС]]*0.82</f>
        <v>15275.407720000001</v>
      </c>
      <c r="H90" s="142" t="s">
        <v>1679</v>
      </c>
    </row>
    <row r="91" spans="2:8" ht="105" x14ac:dyDescent="0.25">
      <c r="B91" s="20" t="s">
        <v>888</v>
      </c>
      <c r="C91" s="4" t="s">
        <v>1101</v>
      </c>
      <c r="D91" s="83" t="s">
        <v>817</v>
      </c>
      <c r="E91" s="4" t="s">
        <v>886</v>
      </c>
      <c r="F91" s="84">
        <v>18076.618000000002</v>
      </c>
      <c r="G91" s="26">
        <f>Таблица1[[#This Row],[RRP*, руб. с НДС]]*0.82</f>
        <v>14822.826760000002</v>
      </c>
      <c r="H91" s="142" t="s">
        <v>1679</v>
      </c>
    </row>
    <row r="92" spans="2:8" ht="105" x14ac:dyDescent="0.25">
      <c r="B92" s="20" t="s">
        <v>888</v>
      </c>
      <c r="C92" s="4" t="s">
        <v>1102</v>
      </c>
      <c r="D92" s="83" t="s">
        <v>869</v>
      </c>
      <c r="E92" s="4" t="s">
        <v>887</v>
      </c>
      <c r="F92" s="84">
        <v>20068.349333333332</v>
      </c>
      <c r="G92" s="26">
        <f>Таблица1[[#This Row],[RRP*, руб. с НДС]]*0.82</f>
        <v>16456.046453333332</v>
      </c>
      <c r="H92" s="142" t="s">
        <v>1680</v>
      </c>
    </row>
    <row r="93" spans="2:8" ht="105" x14ac:dyDescent="0.25">
      <c r="B93" s="20" t="s">
        <v>888</v>
      </c>
      <c r="C93" s="4" t="s">
        <v>1103</v>
      </c>
      <c r="D93" s="83" t="s">
        <v>818</v>
      </c>
      <c r="E93" s="4" t="s">
        <v>887</v>
      </c>
      <c r="F93" s="84">
        <v>19516.421333333335</v>
      </c>
      <c r="G93" s="26">
        <f>Таблица1[[#This Row],[RRP*, руб. с НДС]]*0.82</f>
        <v>16003.465493333335</v>
      </c>
      <c r="H93" s="142" t="s">
        <v>1680</v>
      </c>
    </row>
    <row r="94" spans="2:8" ht="105" x14ac:dyDescent="0.25">
      <c r="B94" s="20" t="s">
        <v>888</v>
      </c>
      <c r="C94" s="4" t="s">
        <v>1104</v>
      </c>
      <c r="D94" s="83" t="s">
        <v>870</v>
      </c>
      <c r="E94" s="4" t="s">
        <v>483</v>
      </c>
      <c r="F94" s="84">
        <v>18340.788666666667</v>
      </c>
      <c r="G94" s="26">
        <f>Таблица1[[#This Row],[RRP*, руб. с НДС]]*0.82</f>
        <v>15039.446706666666</v>
      </c>
      <c r="H94" s="142" t="s">
        <v>1681</v>
      </c>
    </row>
    <row r="95" spans="2:8" ht="105" x14ac:dyDescent="0.25">
      <c r="B95" s="20" t="s">
        <v>888</v>
      </c>
      <c r="C95" s="4" t="s">
        <v>1105</v>
      </c>
      <c r="D95" s="83" t="s">
        <v>819</v>
      </c>
      <c r="E95" s="4" t="s">
        <v>483</v>
      </c>
      <c r="F95" s="84">
        <v>17788.860666666667</v>
      </c>
      <c r="G95" s="26">
        <f>Таблица1[[#This Row],[RRP*, руб. с НДС]]*0.82</f>
        <v>14586.865746666666</v>
      </c>
      <c r="H95" s="142" t="s">
        <v>1681</v>
      </c>
    </row>
    <row r="96" spans="2:8" ht="105" x14ac:dyDescent="0.25">
      <c r="B96" s="20" t="s">
        <v>888</v>
      </c>
      <c r="C96" s="4" t="s">
        <v>1106</v>
      </c>
      <c r="D96" s="83" t="s">
        <v>871</v>
      </c>
      <c r="E96" s="4" t="s">
        <v>484</v>
      </c>
      <c r="F96" s="84">
        <v>19974.815999999999</v>
      </c>
      <c r="G96" s="26">
        <f>Таблица1[[#This Row],[RRP*, руб. с НДС]]*0.82</f>
        <v>16379.349119999999</v>
      </c>
      <c r="H96" s="142" t="s">
        <v>1682</v>
      </c>
    </row>
    <row r="97" spans="2:8" ht="105" x14ac:dyDescent="0.25">
      <c r="B97" s="20" t="s">
        <v>888</v>
      </c>
      <c r="C97" s="4" t="s">
        <v>1107</v>
      </c>
      <c r="D97" s="83" t="s">
        <v>820</v>
      </c>
      <c r="E97" s="4" t="s">
        <v>484</v>
      </c>
      <c r="F97" s="84">
        <v>19422.888000000003</v>
      </c>
      <c r="G97" s="26">
        <f>Таблица1[[#This Row],[RRP*, руб. с НДС]]*0.82</f>
        <v>15926.768160000001</v>
      </c>
      <c r="H97" s="142" t="s">
        <v>1682</v>
      </c>
    </row>
    <row r="98" spans="2:8" ht="105" x14ac:dyDescent="0.25">
      <c r="B98" s="20" t="s">
        <v>888</v>
      </c>
      <c r="C98" s="4" t="s">
        <v>1108</v>
      </c>
      <c r="D98" s="83" t="s">
        <v>872</v>
      </c>
      <c r="E98" s="4" t="s">
        <v>485</v>
      </c>
      <c r="F98" s="84">
        <v>21613.072666666667</v>
      </c>
      <c r="G98" s="26">
        <f>Таблица1[[#This Row],[RRP*, руб. с НДС]]*0.82</f>
        <v>17722.719586666666</v>
      </c>
      <c r="H98" s="142" t="s">
        <v>1683</v>
      </c>
    </row>
    <row r="99" spans="2:8" ht="105" x14ac:dyDescent="0.25">
      <c r="B99" s="20" t="s">
        <v>888</v>
      </c>
      <c r="C99" s="4" t="s">
        <v>1109</v>
      </c>
      <c r="D99" s="83" t="s">
        <v>821</v>
      </c>
      <c r="E99" s="4" t="s">
        <v>485</v>
      </c>
      <c r="F99" s="84">
        <v>21061.144666666667</v>
      </c>
      <c r="G99" s="26">
        <f>Таблица1[[#This Row],[RRP*, руб. с НДС]]*0.82</f>
        <v>17270.138626666667</v>
      </c>
      <c r="H99" s="142" t="s">
        <v>1683</v>
      </c>
    </row>
    <row r="100" spans="2:8" ht="105" x14ac:dyDescent="0.25">
      <c r="B100" s="20" t="s">
        <v>888</v>
      </c>
      <c r="C100" s="4" t="s">
        <v>1110</v>
      </c>
      <c r="D100" s="83" t="s">
        <v>873</v>
      </c>
      <c r="E100" s="4" t="s">
        <v>487</v>
      </c>
      <c r="F100" s="84">
        <v>19488.930666666667</v>
      </c>
      <c r="G100" s="26">
        <f>Таблица1[[#This Row],[RRP*, руб. с НДС]]*0.82</f>
        <v>15980.923146666666</v>
      </c>
      <c r="H100" s="142" t="s">
        <v>1684</v>
      </c>
    </row>
    <row r="101" spans="2:8" ht="105" x14ac:dyDescent="0.25">
      <c r="B101" s="20" t="s">
        <v>888</v>
      </c>
      <c r="C101" s="4" t="s">
        <v>1111</v>
      </c>
      <c r="D101" s="83" t="s">
        <v>822</v>
      </c>
      <c r="E101" s="4" t="s">
        <v>487</v>
      </c>
      <c r="F101" s="84">
        <v>18937.002666666667</v>
      </c>
      <c r="G101" s="26">
        <f>Таблица1[[#This Row],[RRP*, руб. с НДС]]*0.82</f>
        <v>15528.342186666667</v>
      </c>
      <c r="H101" s="142" t="s">
        <v>1684</v>
      </c>
    </row>
    <row r="102" spans="2:8" ht="105" x14ac:dyDescent="0.25">
      <c r="B102" s="20" t="s">
        <v>888</v>
      </c>
      <c r="C102" s="4" t="s">
        <v>1112</v>
      </c>
      <c r="D102" s="83" t="s">
        <v>874</v>
      </c>
      <c r="E102" s="4" t="s">
        <v>488</v>
      </c>
      <c r="F102" s="84">
        <v>21321.248666666666</v>
      </c>
      <c r="G102" s="26">
        <f>Таблица1[[#This Row],[RRP*, руб. с НДС]]*0.82</f>
        <v>17483.423906666667</v>
      </c>
      <c r="H102" s="142" t="s">
        <v>1685</v>
      </c>
    </row>
    <row r="103" spans="2:8" ht="105" x14ac:dyDescent="0.25">
      <c r="B103" s="20" t="s">
        <v>888</v>
      </c>
      <c r="C103" s="4" t="s">
        <v>1113</v>
      </c>
      <c r="D103" s="83" t="s">
        <v>823</v>
      </c>
      <c r="E103" s="4" t="s">
        <v>488</v>
      </c>
      <c r="F103" s="84">
        <v>20769.320666666667</v>
      </c>
      <c r="G103" s="26">
        <f>Таблица1[[#This Row],[RRP*, руб. с НДС]]*0.82</f>
        <v>17030.842946666664</v>
      </c>
      <c r="H103" s="142" t="s">
        <v>1685</v>
      </c>
    </row>
    <row r="104" spans="2:8" ht="105" x14ac:dyDescent="0.25">
      <c r="B104" s="20" t="s">
        <v>888</v>
      </c>
      <c r="C104" s="4" t="s">
        <v>1114</v>
      </c>
      <c r="D104" s="83" t="s">
        <v>875</v>
      </c>
      <c r="E104" s="4" t="s">
        <v>489</v>
      </c>
      <c r="F104" s="84">
        <v>23157.673999999999</v>
      </c>
      <c r="G104" s="26">
        <f>Таблица1[[#This Row],[RRP*, руб. с НДС]]*0.82</f>
        <v>18989.292679999999</v>
      </c>
      <c r="H104" s="142" t="s">
        <v>1686</v>
      </c>
    </row>
    <row r="105" spans="2:8" ht="105" x14ac:dyDescent="0.25">
      <c r="B105" s="20" t="s">
        <v>888</v>
      </c>
      <c r="C105" s="4" t="s">
        <v>1115</v>
      </c>
      <c r="D105" s="83" t="s">
        <v>824</v>
      </c>
      <c r="E105" s="4" t="s">
        <v>489</v>
      </c>
      <c r="F105" s="84">
        <v>22605.746000000003</v>
      </c>
      <c r="G105" s="26">
        <f>Таблица1[[#This Row],[RRP*, руб. с НДС]]*0.82</f>
        <v>18536.711720000003</v>
      </c>
      <c r="H105" s="142" t="s">
        <v>1686</v>
      </c>
    </row>
    <row r="106" spans="2:8" ht="105" x14ac:dyDescent="0.25">
      <c r="B106" s="20" t="s">
        <v>888</v>
      </c>
      <c r="C106" s="4" t="s">
        <v>1116</v>
      </c>
      <c r="D106" s="83" t="s">
        <v>876</v>
      </c>
      <c r="E106" s="4" t="s">
        <v>491</v>
      </c>
      <c r="F106" s="84">
        <v>19672.947333333334</v>
      </c>
      <c r="G106" s="26">
        <f>Таблица1[[#This Row],[RRP*, руб. с НДС]]*0.82</f>
        <v>16131.816813333333</v>
      </c>
      <c r="H106" s="142" t="s">
        <v>1687</v>
      </c>
    </row>
    <row r="107" spans="2:8" ht="105" x14ac:dyDescent="0.25">
      <c r="B107" s="20" t="s">
        <v>888</v>
      </c>
      <c r="C107" s="4" t="s">
        <v>1117</v>
      </c>
      <c r="D107" s="83" t="s">
        <v>825</v>
      </c>
      <c r="E107" s="4" t="s">
        <v>491</v>
      </c>
      <c r="F107" s="84">
        <v>19121.019333333334</v>
      </c>
      <c r="G107" s="26">
        <f>Таблица1[[#This Row],[RRP*, руб. с НДС]]*0.82</f>
        <v>15679.235853333332</v>
      </c>
      <c r="H107" s="142" t="s">
        <v>1687</v>
      </c>
    </row>
    <row r="108" spans="2:8" ht="105" x14ac:dyDescent="0.25">
      <c r="B108" s="20" t="s">
        <v>888</v>
      </c>
      <c r="C108" s="4" t="s">
        <v>1118</v>
      </c>
      <c r="D108" s="83" t="s">
        <v>877</v>
      </c>
      <c r="E108" s="4" t="s">
        <v>492</v>
      </c>
      <c r="F108" s="84">
        <v>22496.759333333335</v>
      </c>
      <c r="G108" s="26">
        <f>Таблица1[[#This Row],[RRP*, руб. с НДС]]*0.82</f>
        <v>18447.342653333333</v>
      </c>
      <c r="H108" s="142" t="s">
        <v>1688</v>
      </c>
    </row>
    <row r="109" spans="2:8" ht="105" x14ac:dyDescent="0.25">
      <c r="B109" s="20" t="s">
        <v>888</v>
      </c>
      <c r="C109" s="4" t="s">
        <v>1119</v>
      </c>
      <c r="D109" s="83" t="s">
        <v>826</v>
      </c>
      <c r="E109" s="4" t="s">
        <v>492</v>
      </c>
      <c r="F109" s="84">
        <v>21944.831333333332</v>
      </c>
      <c r="G109" s="26">
        <f>Таблица1[[#This Row],[RRP*, руб. с НДС]]*0.82</f>
        <v>17994.76169333333</v>
      </c>
      <c r="H109" s="142" t="s">
        <v>1688</v>
      </c>
    </row>
    <row r="110" spans="2:8" ht="105" x14ac:dyDescent="0.25">
      <c r="B110" s="20" t="s">
        <v>888</v>
      </c>
      <c r="C110" s="4" t="s">
        <v>1120</v>
      </c>
      <c r="D110" s="83" t="s">
        <v>878</v>
      </c>
      <c r="E110" s="4" t="s">
        <v>493</v>
      </c>
      <c r="F110" s="84">
        <v>23735.831999999999</v>
      </c>
      <c r="G110" s="26">
        <f>Таблица1[[#This Row],[RRP*, руб. с НДС]]*0.82</f>
        <v>19463.382239999999</v>
      </c>
      <c r="H110" s="142" t="s">
        <v>1689</v>
      </c>
    </row>
    <row r="111" spans="2:8" ht="105" x14ac:dyDescent="0.25">
      <c r="B111" s="20" t="s">
        <v>888</v>
      </c>
      <c r="C111" s="4" t="s">
        <v>1121</v>
      </c>
      <c r="D111" s="83" t="s">
        <v>827</v>
      </c>
      <c r="E111" s="4" t="s">
        <v>493</v>
      </c>
      <c r="F111" s="84">
        <v>23183.904000000006</v>
      </c>
      <c r="G111" s="26">
        <f>Таблица1[[#This Row],[RRP*, руб. с НДС]]*0.82</f>
        <v>19010.801280000003</v>
      </c>
      <c r="H111" s="142" t="s">
        <v>1689</v>
      </c>
    </row>
    <row r="112" spans="2:8" ht="105" x14ac:dyDescent="0.25">
      <c r="B112" s="20" t="s">
        <v>888</v>
      </c>
      <c r="C112" s="4" t="s">
        <v>1122</v>
      </c>
      <c r="D112" s="83" t="s">
        <v>879</v>
      </c>
      <c r="E112" s="4" t="s">
        <v>495</v>
      </c>
      <c r="F112" s="84">
        <v>22052.028666666669</v>
      </c>
      <c r="G112" s="26">
        <f>Таблица1[[#This Row],[RRP*, руб. с НДС]]*0.82</f>
        <v>18082.663506666668</v>
      </c>
      <c r="H112" s="142" t="s">
        <v>1690</v>
      </c>
    </row>
    <row r="113" spans="2:8" ht="105" x14ac:dyDescent="0.25">
      <c r="B113" s="20" t="s">
        <v>888</v>
      </c>
      <c r="C113" s="4" t="s">
        <v>1123</v>
      </c>
      <c r="D113" s="83" t="s">
        <v>828</v>
      </c>
      <c r="E113" s="4" t="s">
        <v>495</v>
      </c>
      <c r="F113" s="84">
        <v>21500.100666666665</v>
      </c>
      <c r="G113" s="26">
        <f>Таблица1[[#This Row],[RRP*, руб. с НДС]]*0.82</f>
        <v>17630.082546666665</v>
      </c>
      <c r="H113" s="142" t="s">
        <v>1690</v>
      </c>
    </row>
    <row r="114" spans="2:8" ht="105" x14ac:dyDescent="0.25">
      <c r="B114" s="20" t="s">
        <v>888</v>
      </c>
      <c r="C114" s="4" t="s">
        <v>1124</v>
      </c>
      <c r="D114" s="83" t="s">
        <v>880</v>
      </c>
      <c r="E114" s="4" t="s">
        <v>496</v>
      </c>
      <c r="F114" s="84">
        <v>23645.551999999996</v>
      </c>
      <c r="G114" s="26">
        <f>Таблица1[[#This Row],[RRP*, руб. с НДС]]*0.82</f>
        <v>19389.352639999997</v>
      </c>
      <c r="H114" s="142" t="s">
        <v>1691</v>
      </c>
    </row>
    <row r="115" spans="2:8" ht="105" x14ac:dyDescent="0.25">
      <c r="B115" s="20" t="s">
        <v>888</v>
      </c>
      <c r="C115" s="4" t="s">
        <v>1125</v>
      </c>
      <c r="D115" s="83" t="s">
        <v>829</v>
      </c>
      <c r="E115" s="4" t="s">
        <v>496</v>
      </c>
      <c r="F115" s="84">
        <v>23093.624</v>
      </c>
      <c r="G115" s="26">
        <f>Таблица1[[#This Row],[RRP*, руб. с НДС]]*0.82</f>
        <v>18936.771679999998</v>
      </c>
      <c r="H115" s="142" t="s">
        <v>1691</v>
      </c>
    </row>
    <row r="116" spans="2:8" ht="105" x14ac:dyDescent="0.25">
      <c r="B116" s="20" t="s">
        <v>888</v>
      </c>
      <c r="C116" s="4" t="s">
        <v>1126</v>
      </c>
      <c r="D116" s="83" t="s">
        <v>881</v>
      </c>
      <c r="E116" s="4" t="s">
        <v>497</v>
      </c>
      <c r="F116" s="84">
        <v>25336.512666666662</v>
      </c>
      <c r="G116" s="26">
        <f>Таблица1[[#This Row],[RRP*, руб. с НДС]]*0.82</f>
        <v>20775.940386666662</v>
      </c>
      <c r="H116" s="142" t="s">
        <v>1692</v>
      </c>
    </row>
    <row r="117" spans="2:8" ht="105" x14ac:dyDescent="0.25">
      <c r="B117" s="20" t="s">
        <v>888</v>
      </c>
      <c r="C117" s="4" t="s">
        <v>1127</v>
      </c>
      <c r="D117" s="83" t="s">
        <v>830</v>
      </c>
      <c r="E117" s="4" t="s">
        <v>497</v>
      </c>
      <c r="F117" s="84">
        <v>24784.584666666662</v>
      </c>
      <c r="G117" s="26">
        <f>Таблица1[[#This Row],[RRP*, руб. с НДС]]*0.82</f>
        <v>20323.359426666662</v>
      </c>
      <c r="H117" s="142" t="s">
        <v>1692</v>
      </c>
    </row>
    <row r="118" spans="2:8" ht="37.5" x14ac:dyDescent="0.25">
      <c r="B118" s="147"/>
      <c r="C118" s="85"/>
      <c r="D118" s="150" t="s">
        <v>2178</v>
      </c>
      <c r="E118" s="4"/>
      <c r="F118" s="86"/>
      <c r="G118" s="26"/>
      <c r="H118" s="142"/>
    </row>
    <row r="119" spans="2:8" ht="105" x14ac:dyDescent="0.25">
      <c r="B119" s="20" t="s">
        <v>889</v>
      </c>
      <c r="C119" s="4" t="s">
        <v>1532</v>
      </c>
      <c r="D119" s="83" t="s">
        <v>729</v>
      </c>
      <c r="E119" s="4" t="s">
        <v>439</v>
      </c>
      <c r="F119" s="84">
        <v>28657.352666666662</v>
      </c>
      <c r="G119" s="26">
        <f>Таблица1[[#This Row],[RRP*, руб. с НДС]]*0.82</f>
        <v>23499.029186666663</v>
      </c>
      <c r="H119" s="142" t="s">
        <v>1693</v>
      </c>
    </row>
    <row r="120" spans="2:8" ht="105" x14ac:dyDescent="0.25">
      <c r="B120" s="20" t="s">
        <v>889</v>
      </c>
      <c r="C120" s="4" t="s">
        <v>1533</v>
      </c>
      <c r="D120" s="83" t="s">
        <v>678</v>
      </c>
      <c r="E120" s="4" t="s">
        <v>439</v>
      </c>
      <c r="F120" s="84">
        <v>28105.424666666666</v>
      </c>
      <c r="G120" s="26">
        <f>Таблица1[[#This Row],[RRP*, руб. с НДС]]*0.82</f>
        <v>23046.448226666664</v>
      </c>
      <c r="H120" s="142" t="s">
        <v>1693</v>
      </c>
    </row>
    <row r="121" spans="2:8" ht="105" x14ac:dyDescent="0.25">
      <c r="B121" s="20" t="s">
        <v>889</v>
      </c>
      <c r="C121" s="4" t="s">
        <v>1534</v>
      </c>
      <c r="D121" s="83" t="s">
        <v>730</v>
      </c>
      <c r="E121" s="4" t="s">
        <v>440</v>
      </c>
      <c r="F121" s="84">
        <v>30410.614666666665</v>
      </c>
      <c r="G121" s="26">
        <f>Таблица1[[#This Row],[RRP*, руб. с НДС]]*0.82</f>
        <v>24936.704026666663</v>
      </c>
      <c r="H121" s="142" t="s">
        <v>1694</v>
      </c>
    </row>
    <row r="122" spans="2:8" ht="105" x14ac:dyDescent="0.25">
      <c r="B122" s="20" t="s">
        <v>889</v>
      </c>
      <c r="C122" s="4" t="s">
        <v>1535</v>
      </c>
      <c r="D122" s="83" t="s">
        <v>679</v>
      </c>
      <c r="E122" s="4" t="s">
        <v>440</v>
      </c>
      <c r="F122" s="84">
        <v>29858.686666666668</v>
      </c>
      <c r="G122" s="26">
        <f>Таблица1[[#This Row],[RRP*, руб. с НДС]]*0.82</f>
        <v>24484.123066666667</v>
      </c>
      <c r="H122" s="142" t="s">
        <v>1694</v>
      </c>
    </row>
    <row r="123" spans="2:8" ht="105" x14ac:dyDescent="0.25">
      <c r="B123" s="20" t="s">
        <v>889</v>
      </c>
      <c r="C123" s="4" t="s">
        <v>1536</v>
      </c>
      <c r="D123" s="83" t="s">
        <v>731</v>
      </c>
      <c r="E123" s="4" t="s">
        <v>441</v>
      </c>
      <c r="F123" s="84">
        <v>32775.503333333334</v>
      </c>
      <c r="G123" s="26">
        <f>Таблица1[[#This Row],[RRP*, руб. с НДС]]*0.82</f>
        <v>26875.912733333331</v>
      </c>
      <c r="H123" s="142" t="s">
        <v>1695</v>
      </c>
    </row>
    <row r="124" spans="2:8" ht="105" x14ac:dyDescent="0.25">
      <c r="B124" s="20" t="s">
        <v>889</v>
      </c>
      <c r="C124" s="4" t="s">
        <v>1537</v>
      </c>
      <c r="D124" s="83" t="s">
        <v>680</v>
      </c>
      <c r="E124" s="4" t="s">
        <v>441</v>
      </c>
      <c r="F124" s="84">
        <v>32223.575333333334</v>
      </c>
      <c r="G124" s="26">
        <f>Таблица1[[#This Row],[RRP*, руб. с НДС]]*0.82</f>
        <v>26423.331773333332</v>
      </c>
      <c r="H124" s="142" t="s">
        <v>1695</v>
      </c>
    </row>
    <row r="125" spans="2:8" ht="105" x14ac:dyDescent="0.25">
      <c r="B125" s="20" t="s">
        <v>889</v>
      </c>
      <c r="C125" s="4" t="s">
        <v>1538</v>
      </c>
      <c r="D125" s="83" t="s">
        <v>732</v>
      </c>
      <c r="E125" s="4" t="s">
        <v>443</v>
      </c>
      <c r="F125" s="84">
        <v>29184.596000000001</v>
      </c>
      <c r="G125" s="26">
        <f>Таблица1[[#This Row],[RRP*, руб. с НДС]]*0.82</f>
        <v>23931.368719999999</v>
      </c>
      <c r="H125" s="142" t="s">
        <v>1696</v>
      </c>
    </row>
    <row r="126" spans="2:8" ht="105" x14ac:dyDescent="0.25">
      <c r="B126" s="20" t="s">
        <v>889</v>
      </c>
      <c r="C126" s="4" t="s">
        <v>1539</v>
      </c>
      <c r="D126" s="83" t="s">
        <v>681</v>
      </c>
      <c r="E126" s="4" t="s">
        <v>443</v>
      </c>
      <c r="F126" s="84">
        <v>28632.668000000001</v>
      </c>
      <c r="G126" s="26">
        <f>Таблица1[[#This Row],[RRP*, руб. с НДС]]*0.82</f>
        <v>23478.787759999999</v>
      </c>
      <c r="H126" s="142" t="s">
        <v>1696</v>
      </c>
    </row>
    <row r="127" spans="2:8" ht="105" x14ac:dyDescent="0.25">
      <c r="B127" s="20" t="s">
        <v>889</v>
      </c>
      <c r="C127" s="4" t="s">
        <v>1540</v>
      </c>
      <c r="D127" s="83" t="s">
        <v>733</v>
      </c>
      <c r="E127" s="4" t="s">
        <v>444</v>
      </c>
      <c r="F127" s="84">
        <v>32178.191333333332</v>
      </c>
      <c r="G127" s="26">
        <f>Таблица1[[#This Row],[RRP*, руб. с НДС]]*0.82</f>
        <v>26386.116893333332</v>
      </c>
      <c r="H127" s="142" t="s">
        <v>1697</v>
      </c>
    </row>
    <row r="128" spans="2:8" ht="105" x14ac:dyDescent="0.25">
      <c r="B128" s="20" t="s">
        <v>889</v>
      </c>
      <c r="C128" s="4" t="s">
        <v>1541</v>
      </c>
      <c r="D128" s="83" t="s">
        <v>682</v>
      </c>
      <c r="E128" s="4" t="s">
        <v>444</v>
      </c>
      <c r="F128" s="84">
        <v>31626.263333333332</v>
      </c>
      <c r="G128" s="26">
        <f>Таблица1[[#This Row],[RRP*, руб. с НДС]]*0.82</f>
        <v>25933.535933333333</v>
      </c>
      <c r="H128" s="142" t="s">
        <v>1697</v>
      </c>
    </row>
    <row r="129" spans="2:8" ht="105" x14ac:dyDescent="0.25">
      <c r="B129" s="20" t="s">
        <v>889</v>
      </c>
      <c r="C129" s="4" t="s">
        <v>1542</v>
      </c>
      <c r="D129" s="83" t="s">
        <v>734</v>
      </c>
      <c r="E129" s="4" t="s">
        <v>445</v>
      </c>
      <c r="F129" s="84">
        <v>34257.599999999999</v>
      </c>
      <c r="G129" s="26">
        <f>Таблица1[[#This Row],[RRP*, руб. с НДС]]*0.82</f>
        <v>28091.231999999996</v>
      </c>
      <c r="H129" s="142" t="s">
        <v>1698</v>
      </c>
    </row>
    <row r="130" spans="2:8" ht="105" x14ac:dyDescent="0.25">
      <c r="B130" s="20" t="s">
        <v>889</v>
      </c>
      <c r="C130" s="4" t="s">
        <v>1543</v>
      </c>
      <c r="D130" s="83" t="s">
        <v>683</v>
      </c>
      <c r="E130" s="4" t="s">
        <v>445</v>
      </c>
      <c r="F130" s="84">
        <v>33705.671999999999</v>
      </c>
      <c r="G130" s="26">
        <f>Таблица1[[#This Row],[RRP*, руб. с НДС]]*0.82</f>
        <v>27638.651039999997</v>
      </c>
      <c r="H130" s="142" t="s">
        <v>1698</v>
      </c>
    </row>
    <row r="131" spans="2:8" ht="105" x14ac:dyDescent="0.25">
      <c r="B131" s="20" t="s">
        <v>889</v>
      </c>
      <c r="C131" s="4" t="s">
        <v>1544</v>
      </c>
      <c r="D131" s="83" t="s">
        <v>735</v>
      </c>
      <c r="E131" s="4" t="s">
        <v>447</v>
      </c>
      <c r="F131" s="84">
        <v>30671.735333333334</v>
      </c>
      <c r="G131" s="26">
        <f>Таблица1[[#This Row],[RRP*, руб. с НДС]]*0.82</f>
        <v>25150.822973333332</v>
      </c>
      <c r="H131" s="142" t="s">
        <v>1699</v>
      </c>
    </row>
    <row r="132" spans="2:8" ht="105" x14ac:dyDescent="0.25">
      <c r="B132" s="20" t="s">
        <v>889</v>
      </c>
      <c r="C132" s="4" t="s">
        <v>1545</v>
      </c>
      <c r="D132" s="83" t="s">
        <v>684</v>
      </c>
      <c r="E132" s="4" t="s">
        <v>447</v>
      </c>
      <c r="F132" s="84">
        <v>30119.807333333334</v>
      </c>
      <c r="G132" s="26">
        <f>Таблица1[[#This Row],[RRP*, руб. с НДС]]*0.82</f>
        <v>24698.242013333333</v>
      </c>
      <c r="H132" s="142" t="s">
        <v>1699</v>
      </c>
    </row>
    <row r="133" spans="2:8" ht="105" x14ac:dyDescent="0.25">
      <c r="B133" s="20" t="s">
        <v>889</v>
      </c>
      <c r="C133" s="4" t="s">
        <v>1546</v>
      </c>
      <c r="D133" s="83" t="s">
        <v>736</v>
      </c>
      <c r="E133" s="4" t="s">
        <v>448</v>
      </c>
      <c r="F133" s="84">
        <v>33255.898666666668</v>
      </c>
      <c r="G133" s="26">
        <f>Таблица1[[#This Row],[RRP*, руб. с НДС]]*0.82</f>
        <v>27269.836906666667</v>
      </c>
      <c r="H133" s="142" t="s">
        <v>1700</v>
      </c>
    </row>
    <row r="134" spans="2:8" ht="105" x14ac:dyDescent="0.25">
      <c r="B134" s="20" t="s">
        <v>889</v>
      </c>
      <c r="C134" s="4" t="s">
        <v>1547</v>
      </c>
      <c r="D134" s="83" t="s">
        <v>685</v>
      </c>
      <c r="E134" s="4" t="s">
        <v>448</v>
      </c>
      <c r="F134" s="84">
        <v>32703.970666666672</v>
      </c>
      <c r="G134" s="26">
        <f>Таблица1[[#This Row],[RRP*, руб. с НДС]]*0.82</f>
        <v>26817.255946666668</v>
      </c>
      <c r="H134" s="142" t="s">
        <v>1700</v>
      </c>
    </row>
    <row r="135" spans="2:8" ht="105" x14ac:dyDescent="0.25">
      <c r="B135" s="20" t="s">
        <v>889</v>
      </c>
      <c r="C135" s="4" t="s">
        <v>1548</v>
      </c>
      <c r="D135" s="83" t="s">
        <v>737</v>
      </c>
      <c r="E135" s="4" t="s">
        <v>449</v>
      </c>
      <c r="F135" s="84">
        <v>35868.731999999996</v>
      </c>
      <c r="G135" s="26">
        <f>Таблица1[[#This Row],[RRP*, руб. с НДС]]*0.82</f>
        <v>29412.360239999995</v>
      </c>
      <c r="H135" s="142" t="s">
        <v>1701</v>
      </c>
    </row>
    <row r="136" spans="2:8" ht="105" x14ac:dyDescent="0.25">
      <c r="B136" s="20" t="s">
        <v>889</v>
      </c>
      <c r="C136" s="4" t="s">
        <v>1549</v>
      </c>
      <c r="D136" s="83" t="s">
        <v>686</v>
      </c>
      <c r="E136" s="4" t="s">
        <v>449</v>
      </c>
      <c r="F136" s="84">
        <v>35316.804000000004</v>
      </c>
      <c r="G136" s="26">
        <f>Таблица1[[#This Row],[RRP*, руб. с НДС]]*0.82</f>
        <v>28959.779280000002</v>
      </c>
      <c r="H136" s="142" t="s">
        <v>1701</v>
      </c>
    </row>
    <row r="137" spans="2:8" ht="105" x14ac:dyDescent="0.25">
      <c r="B137" s="20" t="s">
        <v>889</v>
      </c>
      <c r="C137" s="4" t="s">
        <v>1550</v>
      </c>
      <c r="D137" s="83" t="s">
        <v>738</v>
      </c>
      <c r="E137" s="4" t="s">
        <v>451</v>
      </c>
      <c r="F137" s="84">
        <v>32679.245333333332</v>
      </c>
      <c r="G137" s="26">
        <f>Таблица1[[#This Row],[RRP*, руб. с НДС]]*0.82</f>
        <v>26796.98117333333</v>
      </c>
      <c r="H137" s="142" t="s">
        <v>1702</v>
      </c>
    </row>
    <row r="138" spans="2:8" ht="105" x14ac:dyDescent="0.25">
      <c r="B138" s="20" t="s">
        <v>889</v>
      </c>
      <c r="C138" s="4" t="s">
        <v>1551</v>
      </c>
      <c r="D138" s="83" t="s">
        <v>687</v>
      </c>
      <c r="E138" s="4" t="s">
        <v>451</v>
      </c>
      <c r="F138" s="84">
        <v>32127.317333333329</v>
      </c>
      <c r="G138" s="26">
        <f>Таблица1[[#This Row],[RRP*, руб. с НДС]]*0.82</f>
        <v>26344.400213333327</v>
      </c>
      <c r="H138" s="142" t="s">
        <v>1702</v>
      </c>
    </row>
    <row r="139" spans="2:8" ht="105" x14ac:dyDescent="0.25">
      <c r="B139" s="20" t="s">
        <v>889</v>
      </c>
      <c r="C139" s="4" t="s">
        <v>1552</v>
      </c>
      <c r="D139" s="83" t="s">
        <v>739</v>
      </c>
      <c r="E139" s="4" t="s">
        <v>452</v>
      </c>
      <c r="F139" s="84">
        <v>35297.772000000004</v>
      </c>
      <c r="G139" s="26">
        <f>Таблица1[[#This Row],[RRP*, руб. с НДС]]*0.82</f>
        <v>28944.173040000001</v>
      </c>
      <c r="H139" s="142" t="s">
        <v>1703</v>
      </c>
    </row>
    <row r="140" spans="2:8" ht="105" x14ac:dyDescent="0.25">
      <c r="B140" s="20" t="s">
        <v>889</v>
      </c>
      <c r="C140" s="4" t="s">
        <v>1553</v>
      </c>
      <c r="D140" s="83" t="s">
        <v>688</v>
      </c>
      <c r="E140" s="4" t="s">
        <v>452</v>
      </c>
      <c r="F140" s="84">
        <v>34745.844000000005</v>
      </c>
      <c r="G140" s="26">
        <f>Таблица1[[#This Row],[RRP*, руб. с НДС]]*0.82</f>
        <v>28491.592080000002</v>
      </c>
      <c r="H140" s="142" t="s">
        <v>1703</v>
      </c>
    </row>
    <row r="141" spans="2:8" ht="105" x14ac:dyDescent="0.25">
      <c r="B141" s="20" t="s">
        <v>889</v>
      </c>
      <c r="C141" s="4" t="s">
        <v>1554</v>
      </c>
      <c r="D141" s="83" t="s">
        <v>740</v>
      </c>
      <c r="E141" s="4" t="s">
        <v>453</v>
      </c>
      <c r="F141" s="84">
        <v>37183.769999999997</v>
      </c>
      <c r="G141" s="26">
        <f>Таблица1[[#This Row],[RRP*, руб. с НДС]]*0.82</f>
        <v>30490.691399999996</v>
      </c>
      <c r="H141" s="142" t="s">
        <v>1704</v>
      </c>
    </row>
    <row r="142" spans="2:8" ht="105" x14ac:dyDescent="0.25">
      <c r="B142" s="20" t="s">
        <v>889</v>
      </c>
      <c r="C142" s="4" t="s">
        <v>1555</v>
      </c>
      <c r="D142" s="83" t="s">
        <v>689</v>
      </c>
      <c r="E142" s="4" t="s">
        <v>453</v>
      </c>
      <c r="F142" s="84">
        <v>36631.841999999997</v>
      </c>
      <c r="G142" s="26">
        <f>Таблица1[[#This Row],[RRP*, руб. с НДС]]*0.82</f>
        <v>30038.110439999997</v>
      </c>
      <c r="H142" s="142" t="s">
        <v>1704</v>
      </c>
    </row>
    <row r="143" spans="2:8" ht="105" x14ac:dyDescent="0.25">
      <c r="B143" s="20" t="s">
        <v>889</v>
      </c>
      <c r="C143" s="4" t="s">
        <v>1556</v>
      </c>
      <c r="D143" s="83" t="s">
        <v>741</v>
      </c>
      <c r="E143" s="4" t="s">
        <v>455</v>
      </c>
      <c r="F143" s="84">
        <v>34066.060000000005</v>
      </c>
      <c r="G143" s="26">
        <f>Таблица1[[#This Row],[RRP*, руб. с НДС]]*0.82</f>
        <v>27934.169200000004</v>
      </c>
      <c r="H143" s="142" t="s">
        <v>1705</v>
      </c>
    </row>
    <row r="144" spans="2:8" ht="105" x14ac:dyDescent="0.25">
      <c r="B144" s="20" t="s">
        <v>889</v>
      </c>
      <c r="C144" s="4" t="s">
        <v>1557</v>
      </c>
      <c r="D144" s="83" t="s">
        <v>690</v>
      </c>
      <c r="E144" s="4" t="s">
        <v>455</v>
      </c>
      <c r="F144" s="84">
        <v>33514.131999999998</v>
      </c>
      <c r="G144" s="26">
        <f>Таблица1[[#This Row],[RRP*, руб. с НДС]]*0.82</f>
        <v>27481.588239999997</v>
      </c>
      <c r="H144" s="142" t="s">
        <v>1705</v>
      </c>
    </row>
    <row r="145" spans="2:8" ht="105" x14ac:dyDescent="0.25">
      <c r="B145" s="20" t="s">
        <v>889</v>
      </c>
      <c r="C145" s="4" t="s">
        <v>1558</v>
      </c>
      <c r="D145" s="83" t="s">
        <v>742</v>
      </c>
      <c r="E145" s="4" t="s">
        <v>456</v>
      </c>
      <c r="F145" s="84">
        <v>36826.065999999999</v>
      </c>
      <c r="G145" s="26">
        <f>Таблица1[[#This Row],[RRP*, руб. с НДС]]*0.82</f>
        <v>30197.374119999997</v>
      </c>
      <c r="H145" s="142" t="s">
        <v>1706</v>
      </c>
    </row>
    <row r="146" spans="2:8" ht="105" x14ac:dyDescent="0.25">
      <c r="B146" s="20" t="s">
        <v>889</v>
      </c>
      <c r="C146" s="4" t="s">
        <v>1559</v>
      </c>
      <c r="D146" s="83" t="s">
        <v>691</v>
      </c>
      <c r="E146" s="4" t="s">
        <v>456</v>
      </c>
      <c r="F146" s="84">
        <v>36274.137999999999</v>
      </c>
      <c r="G146" s="26">
        <f>Таблица1[[#This Row],[RRP*, руб. с НДС]]*0.82</f>
        <v>29744.793159999997</v>
      </c>
      <c r="H146" s="142" t="s">
        <v>1706</v>
      </c>
    </row>
    <row r="147" spans="2:8" ht="105" x14ac:dyDescent="0.25">
      <c r="B147" s="20" t="s">
        <v>889</v>
      </c>
      <c r="C147" s="4" t="s">
        <v>1560</v>
      </c>
      <c r="D147" s="83" t="s">
        <v>743</v>
      </c>
      <c r="E147" s="4" t="s">
        <v>457</v>
      </c>
      <c r="F147" s="84">
        <v>38833.413333333338</v>
      </c>
      <c r="G147" s="26">
        <f>Таблица1[[#This Row],[RRP*, руб. с НДС]]*0.82</f>
        <v>31843.398933333334</v>
      </c>
      <c r="H147" s="142" t="s">
        <v>1707</v>
      </c>
    </row>
    <row r="148" spans="2:8" ht="105" x14ac:dyDescent="0.25">
      <c r="B148" s="20" t="s">
        <v>889</v>
      </c>
      <c r="C148" s="4" t="s">
        <v>1561</v>
      </c>
      <c r="D148" s="83" t="s">
        <v>692</v>
      </c>
      <c r="E148" s="4" t="s">
        <v>457</v>
      </c>
      <c r="F148" s="84">
        <v>38281.48533333333</v>
      </c>
      <c r="G148" s="26">
        <f>Таблица1[[#This Row],[RRP*, руб. с НДС]]*0.82</f>
        <v>31390.817973333327</v>
      </c>
      <c r="H148" s="142" t="s">
        <v>1707</v>
      </c>
    </row>
    <row r="149" spans="2:8" ht="105" x14ac:dyDescent="0.25">
      <c r="B149" s="20" t="s">
        <v>889</v>
      </c>
      <c r="C149" s="4" t="s">
        <v>1562</v>
      </c>
      <c r="D149" s="83" t="s">
        <v>744</v>
      </c>
      <c r="E149" s="4" t="s">
        <v>459</v>
      </c>
      <c r="F149" s="84">
        <v>35420.137999999999</v>
      </c>
      <c r="G149" s="26">
        <f>Таблица1[[#This Row],[RRP*, руб. с НДС]]*0.82</f>
        <v>29044.513159999999</v>
      </c>
      <c r="H149" s="142" t="s">
        <v>1708</v>
      </c>
    </row>
    <row r="150" spans="2:8" ht="105" x14ac:dyDescent="0.25">
      <c r="B150" s="20" t="s">
        <v>889</v>
      </c>
      <c r="C150" s="4" t="s">
        <v>1563</v>
      </c>
      <c r="D150" s="83" t="s">
        <v>693</v>
      </c>
      <c r="E150" s="4" t="s">
        <v>459</v>
      </c>
      <c r="F150" s="84">
        <v>34868.210000000006</v>
      </c>
      <c r="G150" s="26">
        <f>Таблица1[[#This Row],[RRP*, руб. с НДС]]*0.82</f>
        <v>28591.932200000003</v>
      </c>
      <c r="H150" s="142" t="s">
        <v>1708</v>
      </c>
    </row>
    <row r="151" spans="2:8" ht="105" x14ac:dyDescent="0.25">
      <c r="B151" s="20" t="s">
        <v>889</v>
      </c>
      <c r="C151" s="4" t="s">
        <v>1564</v>
      </c>
      <c r="D151" s="83" t="s">
        <v>745</v>
      </c>
      <c r="E151" s="4" t="s">
        <v>460</v>
      </c>
      <c r="F151" s="84">
        <v>38255.296000000002</v>
      </c>
      <c r="G151" s="26">
        <f>Таблица1[[#This Row],[RRP*, руб. с НДС]]*0.82</f>
        <v>31369.342720000001</v>
      </c>
      <c r="H151" s="142" t="s">
        <v>1709</v>
      </c>
    </row>
    <row r="152" spans="2:8" ht="105" x14ac:dyDescent="0.25">
      <c r="B152" s="20" t="s">
        <v>889</v>
      </c>
      <c r="C152" s="4" t="s">
        <v>1565</v>
      </c>
      <c r="D152" s="83" t="s">
        <v>694</v>
      </c>
      <c r="E152" s="4" t="s">
        <v>460</v>
      </c>
      <c r="F152" s="84">
        <v>37703.367999999995</v>
      </c>
      <c r="G152" s="26">
        <f>Таблица1[[#This Row],[RRP*, руб. с НДС]]*0.82</f>
        <v>30916.761759999994</v>
      </c>
      <c r="H152" s="142" t="s">
        <v>1709</v>
      </c>
    </row>
    <row r="153" spans="2:8" ht="105" x14ac:dyDescent="0.25">
      <c r="B153" s="20" t="s">
        <v>889</v>
      </c>
      <c r="C153" s="4" t="s">
        <v>1566</v>
      </c>
      <c r="D153" s="83" t="s">
        <v>746</v>
      </c>
      <c r="E153" s="4" t="s">
        <v>461</v>
      </c>
      <c r="F153" s="84">
        <v>41120.872666666663</v>
      </c>
      <c r="G153" s="26">
        <f>Таблица1[[#This Row],[RRP*, руб. с НДС]]*0.82</f>
        <v>33719.11558666666</v>
      </c>
      <c r="H153" s="142" t="s">
        <v>1710</v>
      </c>
    </row>
    <row r="154" spans="2:8" ht="105" x14ac:dyDescent="0.25">
      <c r="B154" s="20" t="s">
        <v>889</v>
      </c>
      <c r="C154" s="4" t="s">
        <v>1567</v>
      </c>
      <c r="D154" s="83" t="s">
        <v>695</v>
      </c>
      <c r="E154" s="4" t="s">
        <v>461</v>
      </c>
      <c r="F154" s="84">
        <v>40568.94466666667</v>
      </c>
      <c r="G154" s="26">
        <f>Таблица1[[#This Row],[RRP*, руб. с НДС]]*0.82</f>
        <v>33266.534626666667</v>
      </c>
      <c r="H154" s="142" t="s">
        <v>1710</v>
      </c>
    </row>
    <row r="155" spans="2:8" ht="105" x14ac:dyDescent="0.25">
      <c r="B155" s="20" t="s">
        <v>889</v>
      </c>
      <c r="C155" s="4" t="s">
        <v>1568</v>
      </c>
      <c r="D155" s="83" t="s">
        <v>747</v>
      </c>
      <c r="E155" s="4" t="s">
        <v>463</v>
      </c>
      <c r="F155" s="84">
        <v>36839.933333333327</v>
      </c>
      <c r="G155" s="26">
        <f>Таблица1[[#This Row],[RRP*, руб. с НДС]]*0.82</f>
        <v>30208.745333333325</v>
      </c>
      <c r="H155" s="142" t="s">
        <v>1711</v>
      </c>
    </row>
    <row r="156" spans="2:8" ht="105" x14ac:dyDescent="0.25">
      <c r="B156" s="20" t="s">
        <v>889</v>
      </c>
      <c r="C156" s="4" t="s">
        <v>1569</v>
      </c>
      <c r="D156" s="83" t="s">
        <v>696</v>
      </c>
      <c r="E156" s="4" t="s">
        <v>463</v>
      </c>
      <c r="F156" s="84">
        <v>36288.005333333334</v>
      </c>
      <c r="G156" s="26">
        <f>Таблица1[[#This Row],[RRP*, руб. с НДС]]*0.82</f>
        <v>29756.164373333333</v>
      </c>
      <c r="H156" s="142" t="s">
        <v>1711</v>
      </c>
    </row>
    <row r="157" spans="2:8" ht="105" x14ac:dyDescent="0.25">
      <c r="B157" s="20" t="s">
        <v>889</v>
      </c>
      <c r="C157" s="4" t="s">
        <v>1570</v>
      </c>
      <c r="D157" s="83" t="s">
        <v>748</v>
      </c>
      <c r="E157" s="4" t="s">
        <v>464</v>
      </c>
      <c r="F157" s="84">
        <v>41177.155333333336</v>
      </c>
      <c r="G157" s="26">
        <f>Таблица1[[#This Row],[RRP*, руб. с НДС]]*0.82</f>
        <v>33765.267373333336</v>
      </c>
      <c r="H157" s="142" t="s">
        <v>1712</v>
      </c>
    </row>
    <row r="158" spans="2:8" ht="105" x14ac:dyDescent="0.25">
      <c r="B158" s="20" t="s">
        <v>889</v>
      </c>
      <c r="C158" s="4" t="s">
        <v>1571</v>
      </c>
      <c r="D158" s="83" t="s">
        <v>697</v>
      </c>
      <c r="E158" s="4" t="s">
        <v>464</v>
      </c>
      <c r="F158" s="84">
        <v>40625.227333333336</v>
      </c>
      <c r="G158" s="26">
        <f>Таблица1[[#This Row],[RRP*, руб. с НДС]]*0.82</f>
        <v>33312.686413333337</v>
      </c>
      <c r="H158" s="142" t="s">
        <v>1712</v>
      </c>
    </row>
    <row r="159" spans="2:8" ht="105" x14ac:dyDescent="0.25">
      <c r="B159" s="20" t="s">
        <v>889</v>
      </c>
      <c r="C159" s="4" t="s">
        <v>1572</v>
      </c>
      <c r="D159" s="83" t="s">
        <v>749</v>
      </c>
      <c r="E159" s="4" t="s">
        <v>465</v>
      </c>
      <c r="F159" s="84">
        <v>45518.444000000003</v>
      </c>
      <c r="G159" s="26">
        <f>Таблица1[[#This Row],[RRP*, руб. с НДС]]*0.82</f>
        <v>37325.124080000001</v>
      </c>
      <c r="H159" s="142" t="s">
        <v>1713</v>
      </c>
    </row>
    <row r="160" spans="2:8" ht="105" x14ac:dyDescent="0.25">
      <c r="B160" s="20" t="s">
        <v>889</v>
      </c>
      <c r="C160" s="4" t="s">
        <v>1573</v>
      </c>
      <c r="D160" s="83" t="s">
        <v>698</v>
      </c>
      <c r="E160" s="4" t="s">
        <v>465</v>
      </c>
      <c r="F160" s="84">
        <v>44966.516000000003</v>
      </c>
      <c r="G160" s="26">
        <f>Таблица1[[#This Row],[RRP*, руб. с НДС]]*0.82</f>
        <v>36872.543120000002</v>
      </c>
      <c r="H160" s="142" t="s">
        <v>1713</v>
      </c>
    </row>
    <row r="161" spans="2:8" ht="105" x14ac:dyDescent="0.25">
      <c r="B161" s="20" t="s">
        <v>889</v>
      </c>
      <c r="C161" s="4" t="s">
        <v>1574</v>
      </c>
      <c r="D161" s="83" t="s">
        <v>750</v>
      </c>
      <c r="E161" s="4" t="s">
        <v>467</v>
      </c>
      <c r="F161" s="84">
        <v>38259.72866666667</v>
      </c>
      <c r="G161" s="26">
        <f>Таблица1[[#This Row],[RRP*, руб. с НДС]]*0.82</f>
        <v>31372.977506666666</v>
      </c>
      <c r="H161" s="142" t="s">
        <v>1714</v>
      </c>
    </row>
    <row r="162" spans="2:8" ht="105" x14ac:dyDescent="0.25">
      <c r="B162" s="20" t="s">
        <v>889</v>
      </c>
      <c r="C162" s="4" t="s">
        <v>1575</v>
      </c>
      <c r="D162" s="83" t="s">
        <v>699</v>
      </c>
      <c r="E162" s="4" t="s">
        <v>467</v>
      </c>
      <c r="F162" s="84">
        <v>37707.800666666662</v>
      </c>
      <c r="G162" s="26">
        <f>Таблица1[[#This Row],[RRP*, руб. с НДС]]*0.82</f>
        <v>30920.39654666666</v>
      </c>
      <c r="H162" s="142" t="s">
        <v>1714</v>
      </c>
    </row>
    <row r="163" spans="2:8" ht="105" x14ac:dyDescent="0.25">
      <c r="B163" s="20" t="s">
        <v>889</v>
      </c>
      <c r="C163" s="4" t="s">
        <v>1576</v>
      </c>
      <c r="D163" s="83" t="s">
        <v>751</v>
      </c>
      <c r="E163" s="4" t="s">
        <v>468</v>
      </c>
      <c r="F163" s="84">
        <v>42832.654666666669</v>
      </c>
      <c r="G163" s="26">
        <f>Таблица1[[#This Row],[RRP*, руб. с НДС]]*0.82</f>
        <v>35122.776826666668</v>
      </c>
      <c r="H163" s="142" t="s">
        <v>1715</v>
      </c>
    </row>
    <row r="164" spans="2:8" ht="105" x14ac:dyDescent="0.25">
      <c r="B164" s="20" t="s">
        <v>889</v>
      </c>
      <c r="C164" s="4" t="s">
        <v>1577</v>
      </c>
      <c r="D164" s="83" t="s">
        <v>700</v>
      </c>
      <c r="E164" s="4" t="s">
        <v>468</v>
      </c>
      <c r="F164" s="84">
        <v>42280.726666666669</v>
      </c>
      <c r="G164" s="26">
        <f>Таблица1[[#This Row],[RRP*, руб. с НДС]]*0.82</f>
        <v>34670.195866666669</v>
      </c>
      <c r="H164" s="142" t="s">
        <v>1715</v>
      </c>
    </row>
    <row r="165" spans="2:8" ht="105" x14ac:dyDescent="0.25">
      <c r="B165" s="20" t="s">
        <v>889</v>
      </c>
      <c r="C165" s="4" t="s">
        <v>1578</v>
      </c>
      <c r="D165" s="83" t="s">
        <v>752</v>
      </c>
      <c r="E165" s="4" t="s">
        <v>469</v>
      </c>
      <c r="F165" s="84">
        <v>47409.688000000002</v>
      </c>
      <c r="G165" s="26">
        <f>Таблица1[[#This Row],[RRP*, руб. с НДС]]*0.82</f>
        <v>38875.944159999999</v>
      </c>
      <c r="H165" s="142" t="s">
        <v>1716</v>
      </c>
    </row>
    <row r="166" spans="2:8" ht="105" x14ac:dyDescent="0.25">
      <c r="B166" s="20" t="s">
        <v>889</v>
      </c>
      <c r="C166" s="4" t="s">
        <v>1579</v>
      </c>
      <c r="D166" s="83" t="s">
        <v>701</v>
      </c>
      <c r="E166" s="4" t="s">
        <v>469</v>
      </c>
      <c r="F166" s="84">
        <v>46857.760000000002</v>
      </c>
      <c r="G166" s="26">
        <f>Таблица1[[#This Row],[RRP*, руб. с НДС]]*0.82</f>
        <v>38423.3632</v>
      </c>
      <c r="H166" s="142" t="s">
        <v>1716</v>
      </c>
    </row>
    <row r="167" spans="2:8" ht="105" x14ac:dyDescent="0.25">
      <c r="B167" s="20" t="s">
        <v>889</v>
      </c>
      <c r="C167" s="4" t="s">
        <v>1580</v>
      </c>
      <c r="D167" s="83" t="s">
        <v>753</v>
      </c>
      <c r="E167" s="4" t="s">
        <v>471</v>
      </c>
      <c r="F167" s="84">
        <v>39679.523999999998</v>
      </c>
      <c r="G167" s="26">
        <f>Таблица1[[#This Row],[RRP*, руб. с НДС]]*0.82</f>
        <v>32537.209679999996</v>
      </c>
      <c r="H167" s="142" t="s">
        <v>1717</v>
      </c>
    </row>
    <row r="168" spans="2:8" ht="105" x14ac:dyDescent="0.25">
      <c r="B168" s="20" t="s">
        <v>889</v>
      </c>
      <c r="C168" s="4" t="s">
        <v>1581</v>
      </c>
      <c r="D168" s="83" t="s">
        <v>702</v>
      </c>
      <c r="E168" s="4" t="s">
        <v>471</v>
      </c>
      <c r="F168" s="84">
        <v>39127.596000000005</v>
      </c>
      <c r="G168" s="26">
        <f>Таблица1[[#This Row],[RRP*, руб. с НДС]]*0.82</f>
        <v>32084.628720000001</v>
      </c>
      <c r="H168" s="142" t="s">
        <v>1717</v>
      </c>
    </row>
    <row r="169" spans="2:8" ht="105" x14ac:dyDescent="0.25">
      <c r="B169" s="20" t="s">
        <v>889</v>
      </c>
      <c r="C169" s="4" t="s">
        <v>1582</v>
      </c>
      <c r="D169" s="83" t="s">
        <v>754</v>
      </c>
      <c r="E169" s="4" t="s">
        <v>472</v>
      </c>
      <c r="F169" s="84">
        <v>44488.19466666667</v>
      </c>
      <c r="G169" s="26">
        <f>Таблица1[[#This Row],[RRP*, руб. с НДС]]*0.82</f>
        <v>36480.319626666664</v>
      </c>
      <c r="H169" s="142" t="s">
        <v>1718</v>
      </c>
    </row>
    <row r="170" spans="2:8" ht="105" x14ac:dyDescent="0.25">
      <c r="B170" s="20" t="s">
        <v>889</v>
      </c>
      <c r="C170" s="4" t="s">
        <v>1583</v>
      </c>
      <c r="D170" s="83" t="s">
        <v>703</v>
      </c>
      <c r="E170" s="4" t="s">
        <v>472</v>
      </c>
      <c r="F170" s="84">
        <v>43936.266666666663</v>
      </c>
      <c r="G170" s="26">
        <f>Таблица1[[#This Row],[RRP*, руб. с НДС]]*0.82</f>
        <v>36027.738666666664</v>
      </c>
      <c r="H170" s="142" t="s">
        <v>1718</v>
      </c>
    </row>
    <row r="171" spans="2:8" ht="105" x14ac:dyDescent="0.25">
      <c r="B171" s="20" t="s">
        <v>889</v>
      </c>
      <c r="C171" s="4" t="s">
        <v>1584</v>
      </c>
      <c r="D171" s="83" t="s">
        <v>755</v>
      </c>
      <c r="E171" s="4" t="s">
        <v>473</v>
      </c>
      <c r="F171" s="84">
        <v>49300.72866666667</v>
      </c>
      <c r="G171" s="26">
        <f>Таблица1[[#This Row],[RRP*, руб. с НДС]]*0.82</f>
        <v>40426.597506666665</v>
      </c>
      <c r="H171" s="142" t="s">
        <v>1719</v>
      </c>
    </row>
    <row r="172" spans="2:8" ht="105" x14ac:dyDescent="0.25">
      <c r="B172" s="20" t="s">
        <v>889</v>
      </c>
      <c r="C172" s="4" t="s">
        <v>1585</v>
      </c>
      <c r="D172" s="83" t="s">
        <v>704</v>
      </c>
      <c r="E172" s="4" t="s">
        <v>473</v>
      </c>
      <c r="F172" s="84">
        <v>48748.800666666662</v>
      </c>
      <c r="G172" s="26">
        <f>Таблица1[[#This Row],[RRP*, руб. с НДС]]*0.82</f>
        <v>39974.016546666659</v>
      </c>
      <c r="H172" s="142" t="s">
        <v>1719</v>
      </c>
    </row>
    <row r="173" spans="2:8" ht="105" x14ac:dyDescent="0.25">
      <c r="B173" s="20" t="s">
        <v>889</v>
      </c>
      <c r="C173" s="4" t="s">
        <v>1586</v>
      </c>
      <c r="D173" s="83" t="s">
        <v>756</v>
      </c>
      <c r="E173" s="4" t="s">
        <v>475</v>
      </c>
      <c r="F173" s="84">
        <v>41099.360000000001</v>
      </c>
      <c r="G173" s="26">
        <f>Таблица1[[#This Row],[RRP*, руб. с НДС]]*0.82</f>
        <v>33701.475200000001</v>
      </c>
      <c r="H173" s="142" t="s">
        <v>1720</v>
      </c>
    </row>
    <row r="174" spans="2:8" ht="105" x14ac:dyDescent="0.25">
      <c r="B174" s="20" t="s">
        <v>889</v>
      </c>
      <c r="C174" s="4" t="s">
        <v>1587</v>
      </c>
      <c r="D174" s="83" t="s">
        <v>705</v>
      </c>
      <c r="E174" s="4" t="s">
        <v>475</v>
      </c>
      <c r="F174" s="84">
        <v>40547.432000000001</v>
      </c>
      <c r="G174" s="26">
        <f>Таблица1[[#This Row],[RRP*, руб. с НДС]]*0.82</f>
        <v>33248.894240000001</v>
      </c>
      <c r="H174" s="142" t="s">
        <v>1720</v>
      </c>
    </row>
    <row r="175" spans="2:8" ht="105" x14ac:dyDescent="0.25">
      <c r="B175" s="20" t="s">
        <v>889</v>
      </c>
      <c r="C175" s="4" t="s">
        <v>1588</v>
      </c>
      <c r="D175" s="83" t="s">
        <v>757</v>
      </c>
      <c r="E175" s="4" t="s">
        <v>476</v>
      </c>
      <c r="F175" s="84">
        <v>46143.694000000003</v>
      </c>
      <c r="G175" s="26">
        <f>Таблица1[[#This Row],[RRP*, руб. с НДС]]*0.82</f>
        <v>37837.829080000003</v>
      </c>
      <c r="H175" s="142" t="s">
        <v>1721</v>
      </c>
    </row>
    <row r="176" spans="2:8" ht="105" x14ac:dyDescent="0.25">
      <c r="B176" s="20" t="s">
        <v>889</v>
      </c>
      <c r="C176" s="4" t="s">
        <v>1589</v>
      </c>
      <c r="D176" s="83" t="s">
        <v>706</v>
      </c>
      <c r="E176" s="4" t="s">
        <v>476</v>
      </c>
      <c r="F176" s="84">
        <v>45591.766000000003</v>
      </c>
      <c r="G176" s="26">
        <f>Таблица1[[#This Row],[RRP*, руб. с НДС]]*0.82</f>
        <v>37385.248120000004</v>
      </c>
      <c r="H176" s="142" t="s">
        <v>1721</v>
      </c>
    </row>
    <row r="177" spans="2:8" ht="105" x14ac:dyDescent="0.25">
      <c r="B177" s="20" t="s">
        <v>889</v>
      </c>
      <c r="C177" s="4" t="s">
        <v>1590</v>
      </c>
      <c r="D177" s="83" t="s">
        <v>758</v>
      </c>
      <c r="E177" s="4" t="s">
        <v>477</v>
      </c>
      <c r="F177" s="84">
        <v>51191.932000000001</v>
      </c>
      <c r="G177" s="26">
        <f>Таблица1[[#This Row],[RRP*, руб. с НДС]]*0.82</f>
        <v>41977.384239999999</v>
      </c>
      <c r="H177" s="142" t="s">
        <v>1722</v>
      </c>
    </row>
    <row r="178" spans="2:8" ht="105" x14ac:dyDescent="0.25">
      <c r="B178" s="20" t="s">
        <v>889</v>
      </c>
      <c r="C178" s="4" t="s">
        <v>1591</v>
      </c>
      <c r="D178" s="83" t="s">
        <v>707</v>
      </c>
      <c r="E178" s="4" t="s">
        <v>477</v>
      </c>
      <c r="F178" s="84">
        <v>50640.003999999994</v>
      </c>
      <c r="G178" s="26">
        <f>Таблица1[[#This Row],[RRP*, руб. с НДС]]*0.82</f>
        <v>41524.803279999993</v>
      </c>
      <c r="H178" s="142" t="s">
        <v>1722</v>
      </c>
    </row>
    <row r="179" spans="2:8" ht="105" x14ac:dyDescent="0.25">
      <c r="B179" s="20" t="s">
        <v>889</v>
      </c>
      <c r="C179" s="4" t="s">
        <v>1592</v>
      </c>
      <c r="D179" s="83" t="s">
        <v>759</v>
      </c>
      <c r="E179" s="4" t="s">
        <v>479</v>
      </c>
      <c r="F179" s="84">
        <v>42519.155333333336</v>
      </c>
      <c r="G179" s="26">
        <f>Таблица1[[#This Row],[RRP*, руб. с НДС]]*0.82</f>
        <v>34865.707373333331</v>
      </c>
      <c r="H179" s="142" t="s">
        <v>1723</v>
      </c>
    </row>
    <row r="180" spans="2:8" ht="105" x14ac:dyDescent="0.25">
      <c r="B180" s="20" t="s">
        <v>889</v>
      </c>
      <c r="C180" s="4" t="s">
        <v>1593</v>
      </c>
      <c r="D180" s="83" t="s">
        <v>708</v>
      </c>
      <c r="E180" s="4" t="s">
        <v>479</v>
      </c>
      <c r="F180" s="84">
        <v>41967.227333333336</v>
      </c>
      <c r="G180" s="26">
        <f>Таблица1[[#This Row],[RRP*, руб. с НДС]]*0.82</f>
        <v>34413.126413333332</v>
      </c>
      <c r="H180" s="142" t="s">
        <v>1723</v>
      </c>
    </row>
    <row r="181" spans="2:8" ht="105" x14ac:dyDescent="0.25">
      <c r="B181" s="20" t="s">
        <v>889</v>
      </c>
      <c r="C181" s="4" t="s">
        <v>1594</v>
      </c>
      <c r="D181" s="83" t="s">
        <v>760</v>
      </c>
      <c r="E181" s="4" t="s">
        <v>480</v>
      </c>
      <c r="F181" s="84">
        <v>47799.030666666666</v>
      </c>
      <c r="G181" s="26">
        <f>Таблица1[[#This Row],[RRP*, руб. с НДС]]*0.82</f>
        <v>39195.20514666666</v>
      </c>
      <c r="H181" s="142" t="s">
        <v>1724</v>
      </c>
    </row>
    <row r="182" spans="2:8" ht="105" x14ac:dyDescent="0.25">
      <c r="B182" s="20" t="s">
        <v>889</v>
      </c>
      <c r="C182" s="4" t="s">
        <v>1595</v>
      </c>
      <c r="D182" s="83" t="s">
        <v>709</v>
      </c>
      <c r="E182" s="4" t="s">
        <v>480</v>
      </c>
      <c r="F182" s="84">
        <v>47247.102666666666</v>
      </c>
      <c r="G182" s="26">
        <f>Таблица1[[#This Row],[RRP*, руб. с НДС]]*0.82</f>
        <v>38742.624186666661</v>
      </c>
      <c r="H182" s="142" t="s">
        <v>1724</v>
      </c>
    </row>
    <row r="183" spans="2:8" ht="105" x14ac:dyDescent="0.25">
      <c r="B183" s="20" t="s">
        <v>889</v>
      </c>
      <c r="C183" s="4" t="s">
        <v>1596</v>
      </c>
      <c r="D183" s="83" t="s">
        <v>761</v>
      </c>
      <c r="E183" s="4" t="s">
        <v>481</v>
      </c>
      <c r="F183" s="84">
        <v>53082.972666666661</v>
      </c>
      <c r="G183" s="26">
        <f>Таблица1[[#This Row],[RRP*, руб. с НДС]]*0.82</f>
        <v>43528.037586666658</v>
      </c>
      <c r="H183" s="142" t="s">
        <v>1725</v>
      </c>
    </row>
    <row r="184" spans="2:8" ht="105" x14ac:dyDescent="0.25">
      <c r="B184" s="20" t="s">
        <v>889</v>
      </c>
      <c r="C184" s="4" t="s">
        <v>1597</v>
      </c>
      <c r="D184" s="83" t="s">
        <v>710</v>
      </c>
      <c r="E184" s="4" t="s">
        <v>481</v>
      </c>
      <c r="F184" s="84">
        <v>52531.044666666668</v>
      </c>
      <c r="G184" s="26">
        <f>Таблица1[[#This Row],[RRP*, руб. с НДС]]*0.82</f>
        <v>43075.456626666666</v>
      </c>
      <c r="H184" s="142" t="s">
        <v>1725</v>
      </c>
    </row>
    <row r="185" spans="2:8" ht="105" x14ac:dyDescent="0.25">
      <c r="B185" s="20" t="s">
        <v>889</v>
      </c>
      <c r="C185" s="4" t="s">
        <v>1598</v>
      </c>
      <c r="D185" s="83" t="s">
        <v>762</v>
      </c>
      <c r="E185" s="4" t="s">
        <v>882</v>
      </c>
      <c r="F185" s="84">
        <v>19203.694666666666</v>
      </c>
      <c r="G185" s="26">
        <f>Таблица1[[#This Row],[RRP*, руб. с НДС]]*0.82</f>
        <v>15747.029626666665</v>
      </c>
      <c r="H185" s="142" t="s">
        <v>1726</v>
      </c>
    </row>
    <row r="186" spans="2:8" ht="105" x14ac:dyDescent="0.25">
      <c r="B186" s="20" t="s">
        <v>889</v>
      </c>
      <c r="C186" s="4" t="s">
        <v>1599</v>
      </c>
      <c r="D186" s="83" t="s">
        <v>711</v>
      </c>
      <c r="E186" s="4" t="s">
        <v>882</v>
      </c>
      <c r="F186" s="84">
        <v>18651.766666666666</v>
      </c>
      <c r="G186" s="26">
        <f>Таблица1[[#This Row],[RRP*, руб. с НДС]]*0.82</f>
        <v>15294.448666666665</v>
      </c>
      <c r="H186" s="142" t="s">
        <v>1726</v>
      </c>
    </row>
    <row r="187" spans="2:8" ht="105" x14ac:dyDescent="0.25">
      <c r="B187" s="20" t="s">
        <v>889</v>
      </c>
      <c r="C187" s="4" t="s">
        <v>1600</v>
      </c>
      <c r="D187" s="83" t="s">
        <v>763</v>
      </c>
      <c r="E187" s="4" t="s">
        <v>883</v>
      </c>
      <c r="F187" s="84">
        <v>20563.140666666666</v>
      </c>
      <c r="G187" s="26">
        <f>Таблица1[[#This Row],[RRP*, руб. с НДС]]*0.82</f>
        <v>16861.775346666665</v>
      </c>
      <c r="H187" s="142" t="s">
        <v>1727</v>
      </c>
    </row>
    <row r="188" spans="2:8" ht="105" x14ac:dyDescent="0.25">
      <c r="B188" s="20" t="s">
        <v>889</v>
      </c>
      <c r="C188" s="4" t="s">
        <v>1601</v>
      </c>
      <c r="D188" s="83" t="s">
        <v>712</v>
      </c>
      <c r="E188" s="4" t="s">
        <v>883</v>
      </c>
      <c r="F188" s="84">
        <v>20011.21266666667</v>
      </c>
      <c r="G188" s="26">
        <f>Таблица1[[#This Row],[RRP*, руб. с НДС]]*0.82</f>
        <v>16409.19438666667</v>
      </c>
      <c r="H188" s="142" t="s">
        <v>1727</v>
      </c>
    </row>
    <row r="189" spans="2:8" ht="105" x14ac:dyDescent="0.25">
      <c r="B189" s="20" t="s">
        <v>889</v>
      </c>
      <c r="C189" s="4" t="s">
        <v>1602</v>
      </c>
      <c r="D189" s="83" t="s">
        <v>764</v>
      </c>
      <c r="E189" s="4" t="s">
        <v>884</v>
      </c>
      <c r="F189" s="84">
        <v>21926.815999999999</v>
      </c>
      <c r="G189" s="26">
        <f>Таблица1[[#This Row],[RRP*, руб. с НДС]]*0.82</f>
        <v>17979.989119999998</v>
      </c>
      <c r="H189" s="142" t="s">
        <v>1728</v>
      </c>
    </row>
    <row r="190" spans="2:8" ht="105" x14ac:dyDescent="0.25">
      <c r="B190" s="20" t="s">
        <v>889</v>
      </c>
      <c r="C190" s="4" t="s">
        <v>1603</v>
      </c>
      <c r="D190" s="83" t="s">
        <v>713</v>
      </c>
      <c r="E190" s="4" t="s">
        <v>884</v>
      </c>
      <c r="F190" s="84">
        <v>21374.888000000003</v>
      </c>
      <c r="G190" s="26">
        <f>Таблица1[[#This Row],[RRP*, руб. с НДС]]*0.82</f>
        <v>17527.408160000003</v>
      </c>
      <c r="H190" s="142" t="s">
        <v>1728</v>
      </c>
    </row>
    <row r="191" spans="2:8" ht="105" x14ac:dyDescent="0.25">
      <c r="B191" s="20" t="s">
        <v>889</v>
      </c>
      <c r="C191" s="4" t="s">
        <v>1604</v>
      </c>
      <c r="D191" s="83" t="s">
        <v>765</v>
      </c>
      <c r="E191" s="4" t="s">
        <v>885</v>
      </c>
      <c r="F191" s="84">
        <v>20473.673999999999</v>
      </c>
      <c r="G191" s="26">
        <f>Таблица1[[#This Row],[RRP*, руб. с НДС]]*0.82</f>
        <v>16788.412679999998</v>
      </c>
      <c r="H191" s="142" t="s">
        <v>1729</v>
      </c>
    </row>
    <row r="192" spans="2:8" ht="105" x14ac:dyDescent="0.25">
      <c r="B192" s="20" t="s">
        <v>889</v>
      </c>
      <c r="C192" s="4" t="s">
        <v>1605</v>
      </c>
      <c r="D192" s="83" t="s">
        <v>714</v>
      </c>
      <c r="E192" s="4" t="s">
        <v>885</v>
      </c>
      <c r="F192" s="84">
        <v>19921.746000000003</v>
      </c>
      <c r="G192" s="26">
        <f>Таблица1[[#This Row],[RRP*, руб. с НДС]]*0.82</f>
        <v>16335.831720000002</v>
      </c>
      <c r="H192" s="142" t="s">
        <v>1729</v>
      </c>
    </row>
    <row r="193" spans="2:8" ht="105" x14ac:dyDescent="0.25">
      <c r="B193" s="20" t="s">
        <v>889</v>
      </c>
      <c r="C193" s="4" t="s">
        <v>1606</v>
      </c>
      <c r="D193" s="83" t="s">
        <v>766</v>
      </c>
      <c r="E193" s="4" t="s">
        <v>886</v>
      </c>
      <c r="F193" s="84">
        <v>22031.573333333334</v>
      </c>
      <c r="G193" s="26">
        <f>Таблица1[[#This Row],[RRP*, руб. с НДС]]*0.82</f>
        <v>18065.890133333334</v>
      </c>
      <c r="H193" s="142" t="s">
        <v>1730</v>
      </c>
    </row>
    <row r="194" spans="2:8" ht="105" x14ac:dyDescent="0.25">
      <c r="B194" s="20" t="s">
        <v>889</v>
      </c>
      <c r="C194" s="4" t="s">
        <v>1607</v>
      </c>
      <c r="D194" s="83" t="s">
        <v>715</v>
      </c>
      <c r="E194" s="4" t="s">
        <v>886</v>
      </c>
      <c r="F194" s="84">
        <v>21479.645333333334</v>
      </c>
      <c r="G194" s="26">
        <f>Таблица1[[#This Row],[RRP*, руб. с НДС]]*0.82</f>
        <v>17613.309173333331</v>
      </c>
      <c r="H194" s="142" t="s">
        <v>1730</v>
      </c>
    </row>
    <row r="195" spans="2:8" ht="105" x14ac:dyDescent="0.25">
      <c r="B195" s="20" t="s">
        <v>889</v>
      </c>
      <c r="C195" s="4" t="s">
        <v>1608</v>
      </c>
      <c r="D195" s="83" t="s">
        <v>767</v>
      </c>
      <c r="E195" s="4" t="s">
        <v>887</v>
      </c>
      <c r="F195" s="84">
        <v>23593.376666666671</v>
      </c>
      <c r="G195" s="26">
        <f>Таблица1[[#This Row],[RRP*, руб. с НДС]]*0.82</f>
        <v>19346.568866666668</v>
      </c>
      <c r="H195" s="142" t="s">
        <v>1731</v>
      </c>
    </row>
    <row r="196" spans="2:8" ht="105" x14ac:dyDescent="0.25">
      <c r="B196" s="20" t="s">
        <v>889</v>
      </c>
      <c r="C196" s="4" t="s">
        <v>1609</v>
      </c>
      <c r="D196" s="83" t="s">
        <v>716</v>
      </c>
      <c r="E196" s="4" t="s">
        <v>887</v>
      </c>
      <c r="F196" s="84">
        <v>23041.448666666667</v>
      </c>
      <c r="G196" s="26">
        <f>Таблица1[[#This Row],[RRP*, руб. с НДС]]*0.82</f>
        <v>18893.987906666665</v>
      </c>
      <c r="H196" s="142" t="s">
        <v>1731</v>
      </c>
    </row>
    <row r="197" spans="2:8" ht="105" x14ac:dyDescent="0.25">
      <c r="B197" s="20" t="s">
        <v>889</v>
      </c>
      <c r="C197" s="4" t="s">
        <v>1610</v>
      </c>
      <c r="D197" s="83" t="s">
        <v>768</v>
      </c>
      <c r="E197" s="4" t="s">
        <v>483</v>
      </c>
      <c r="F197" s="84">
        <v>21743.815999999999</v>
      </c>
      <c r="G197" s="26">
        <f>Таблица1[[#This Row],[RRP*, руб. с НДС]]*0.82</f>
        <v>17829.929119999997</v>
      </c>
      <c r="H197" s="142" t="s">
        <v>1732</v>
      </c>
    </row>
    <row r="198" spans="2:8" ht="105" x14ac:dyDescent="0.25">
      <c r="B198" s="20" t="s">
        <v>889</v>
      </c>
      <c r="C198" s="4" t="s">
        <v>1611</v>
      </c>
      <c r="D198" s="83" t="s">
        <v>717</v>
      </c>
      <c r="E198" s="4" t="s">
        <v>483</v>
      </c>
      <c r="F198" s="84">
        <v>21191.888000000003</v>
      </c>
      <c r="G198" s="26">
        <f>Таблица1[[#This Row],[RRP*, руб. с НДС]]*0.82</f>
        <v>17377.348160000001</v>
      </c>
      <c r="H198" s="142" t="s">
        <v>1732</v>
      </c>
    </row>
    <row r="199" spans="2:8" ht="105" x14ac:dyDescent="0.25">
      <c r="B199" s="20" t="s">
        <v>889</v>
      </c>
      <c r="C199" s="4" t="s">
        <v>1612</v>
      </c>
      <c r="D199" s="83" t="s">
        <v>769</v>
      </c>
      <c r="E199" s="4" t="s">
        <v>484</v>
      </c>
      <c r="F199" s="84">
        <v>23499.843333333334</v>
      </c>
      <c r="G199" s="26">
        <f>Таблица1[[#This Row],[RRP*, руб. с НДС]]*0.82</f>
        <v>19269.871533333331</v>
      </c>
      <c r="H199" s="142" t="s">
        <v>1733</v>
      </c>
    </row>
    <row r="200" spans="2:8" ht="105" x14ac:dyDescent="0.25">
      <c r="B200" s="20" t="s">
        <v>889</v>
      </c>
      <c r="C200" s="4" t="s">
        <v>1613</v>
      </c>
      <c r="D200" s="83" t="s">
        <v>718</v>
      </c>
      <c r="E200" s="4" t="s">
        <v>484</v>
      </c>
      <c r="F200" s="84">
        <v>22947.915333333334</v>
      </c>
      <c r="G200" s="26">
        <f>Таблица1[[#This Row],[RRP*, руб. с НДС]]*0.82</f>
        <v>18817.290573333332</v>
      </c>
      <c r="H200" s="142" t="s">
        <v>1733</v>
      </c>
    </row>
    <row r="201" spans="2:8" ht="105" x14ac:dyDescent="0.25">
      <c r="B201" s="20" t="s">
        <v>889</v>
      </c>
      <c r="C201" s="4" t="s">
        <v>1614</v>
      </c>
      <c r="D201" s="83" t="s">
        <v>770</v>
      </c>
      <c r="E201" s="4" t="s">
        <v>485</v>
      </c>
      <c r="F201" s="84">
        <v>25260.100000000002</v>
      </c>
      <c r="G201" s="26">
        <f>Таблица1[[#This Row],[RRP*, руб. с НДС]]*0.82</f>
        <v>20713.281999999999</v>
      </c>
      <c r="H201" s="142" t="s">
        <v>1734</v>
      </c>
    </row>
    <row r="202" spans="2:8" ht="105" x14ac:dyDescent="0.25">
      <c r="B202" s="20" t="s">
        <v>889</v>
      </c>
      <c r="C202" s="4" t="s">
        <v>1615</v>
      </c>
      <c r="D202" s="83" t="s">
        <v>719</v>
      </c>
      <c r="E202" s="4" t="s">
        <v>485</v>
      </c>
      <c r="F202" s="84">
        <v>24708.172000000002</v>
      </c>
      <c r="G202" s="26">
        <f>Таблица1[[#This Row],[RRP*, руб. с НДС]]*0.82</f>
        <v>20260.70104</v>
      </c>
      <c r="H202" s="142" t="s">
        <v>1734</v>
      </c>
    </row>
    <row r="203" spans="2:8" ht="105" x14ac:dyDescent="0.25">
      <c r="B203" s="20" t="s">
        <v>889</v>
      </c>
      <c r="C203" s="4" t="s">
        <v>1616</v>
      </c>
      <c r="D203" s="83" t="s">
        <v>771</v>
      </c>
      <c r="E203" s="4" t="s">
        <v>487</v>
      </c>
      <c r="F203" s="84">
        <v>23013.958000000002</v>
      </c>
      <c r="G203" s="26">
        <f>Таблица1[[#This Row],[RRP*, руб. с НДС]]*0.82</f>
        <v>18871.44556</v>
      </c>
      <c r="H203" s="142" t="s">
        <v>1735</v>
      </c>
    </row>
    <row r="204" spans="2:8" ht="105" x14ac:dyDescent="0.25">
      <c r="B204" s="20" t="s">
        <v>889</v>
      </c>
      <c r="C204" s="4" t="s">
        <v>1617</v>
      </c>
      <c r="D204" s="83" t="s">
        <v>720</v>
      </c>
      <c r="E204" s="4" t="s">
        <v>487</v>
      </c>
      <c r="F204" s="84">
        <v>22462.03</v>
      </c>
      <c r="G204" s="26">
        <f>Таблица1[[#This Row],[RRP*, руб. с НДС]]*0.82</f>
        <v>18418.864599999997</v>
      </c>
      <c r="H204" s="142" t="s">
        <v>1735</v>
      </c>
    </row>
    <row r="205" spans="2:8" ht="105" x14ac:dyDescent="0.25">
      <c r="B205" s="20" t="s">
        <v>889</v>
      </c>
      <c r="C205" s="4" t="s">
        <v>1618</v>
      </c>
      <c r="D205" s="83" t="s">
        <v>772</v>
      </c>
      <c r="E205" s="4" t="s">
        <v>488</v>
      </c>
      <c r="F205" s="84">
        <v>24968.276000000002</v>
      </c>
      <c r="G205" s="26">
        <f>Таблица1[[#This Row],[RRP*, руб. с НДС]]*0.82</f>
        <v>20473.98632</v>
      </c>
      <c r="H205" s="142" t="s">
        <v>1736</v>
      </c>
    </row>
    <row r="206" spans="2:8" ht="105" x14ac:dyDescent="0.25">
      <c r="B206" s="20" t="s">
        <v>889</v>
      </c>
      <c r="C206" s="4" t="s">
        <v>1619</v>
      </c>
      <c r="D206" s="83" t="s">
        <v>721</v>
      </c>
      <c r="E206" s="4" t="s">
        <v>488</v>
      </c>
      <c r="F206" s="84">
        <v>24416.348000000002</v>
      </c>
      <c r="G206" s="26">
        <f>Таблица1[[#This Row],[RRP*, руб. с НДС]]*0.82</f>
        <v>20021.405360000001</v>
      </c>
      <c r="H206" s="142" t="s">
        <v>1736</v>
      </c>
    </row>
    <row r="207" spans="2:8" ht="105" x14ac:dyDescent="0.25">
      <c r="B207" s="20" t="s">
        <v>889</v>
      </c>
      <c r="C207" s="4" t="s">
        <v>1620</v>
      </c>
      <c r="D207" s="83" t="s">
        <v>773</v>
      </c>
      <c r="E207" s="4" t="s">
        <v>489</v>
      </c>
      <c r="F207" s="84">
        <v>26926.701333333331</v>
      </c>
      <c r="G207" s="26">
        <f>Таблица1[[#This Row],[RRP*, руб. с НДС]]*0.82</f>
        <v>22079.895093333329</v>
      </c>
      <c r="H207" s="142" t="s">
        <v>1737</v>
      </c>
    </row>
    <row r="208" spans="2:8" ht="105" x14ac:dyDescent="0.25">
      <c r="B208" s="20" t="s">
        <v>889</v>
      </c>
      <c r="C208" s="4" t="s">
        <v>1621</v>
      </c>
      <c r="D208" s="83" t="s">
        <v>722</v>
      </c>
      <c r="E208" s="4" t="s">
        <v>489</v>
      </c>
      <c r="F208" s="84">
        <v>26374.773333333334</v>
      </c>
      <c r="G208" s="26">
        <f>Таблица1[[#This Row],[RRP*, руб. с НДС]]*0.82</f>
        <v>21627.314133333333</v>
      </c>
      <c r="H208" s="142" t="s">
        <v>1737</v>
      </c>
    </row>
    <row r="209" spans="2:8" ht="105" x14ac:dyDescent="0.25">
      <c r="B209" s="20" t="s">
        <v>889</v>
      </c>
      <c r="C209" s="4" t="s">
        <v>1622</v>
      </c>
      <c r="D209" s="83" t="s">
        <v>774</v>
      </c>
      <c r="E209" s="4" t="s">
        <v>491</v>
      </c>
      <c r="F209" s="84">
        <v>23319.974666666672</v>
      </c>
      <c r="G209" s="26">
        <f>Таблица1[[#This Row],[RRP*, руб. с НДС]]*0.82</f>
        <v>19122.379226666671</v>
      </c>
      <c r="H209" s="142" t="s">
        <v>1738</v>
      </c>
    </row>
    <row r="210" spans="2:8" ht="105" x14ac:dyDescent="0.25">
      <c r="B210" s="20" t="s">
        <v>889</v>
      </c>
      <c r="C210" s="4" t="s">
        <v>1623</v>
      </c>
      <c r="D210" s="83" t="s">
        <v>723</v>
      </c>
      <c r="E210" s="4" t="s">
        <v>491</v>
      </c>
      <c r="F210" s="84">
        <v>22768.046666666669</v>
      </c>
      <c r="G210" s="26">
        <f>Таблица1[[#This Row],[RRP*, руб. с НДС]]*0.82</f>
        <v>18669.798266666668</v>
      </c>
      <c r="H210" s="142" t="s">
        <v>1738</v>
      </c>
    </row>
    <row r="211" spans="2:8" ht="105" x14ac:dyDescent="0.25">
      <c r="B211" s="20" t="s">
        <v>889</v>
      </c>
      <c r="C211" s="4" t="s">
        <v>1624</v>
      </c>
      <c r="D211" s="83" t="s">
        <v>775</v>
      </c>
      <c r="E211" s="4" t="s">
        <v>492</v>
      </c>
      <c r="F211" s="84">
        <v>26265.78666666666</v>
      </c>
      <c r="G211" s="26">
        <f>Таблица1[[#This Row],[RRP*, руб. с НДС]]*0.82</f>
        <v>21537.94506666666</v>
      </c>
      <c r="H211" s="142" t="s">
        <v>1739</v>
      </c>
    </row>
    <row r="212" spans="2:8" ht="105" x14ac:dyDescent="0.25">
      <c r="B212" s="20" t="s">
        <v>889</v>
      </c>
      <c r="C212" s="4" t="s">
        <v>1625</v>
      </c>
      <c r="D212" s="83" t="s">
        <v>724</v>
      </c>
      <c r="E212" s="4" t="s">
        <v>492</v>
      </c>
      <c r="F212" s="84">
        <v>25713.858666666667</v>
      </c>
      <c r="G212" s="26">
        <f>Таблица1[[#This Row],[RRP*, руб. с НДС]]*0.82</f>
        <v>21085.364106666664</v>
      </c>
      <c r="H212" s="142" t="s">
        <v>1739</v>
      </c>
    </row>
    <row r="213" spans="2:8" ht="105" x14ac:dyDescent="0.25">
      <c r="B213" s="20" t="s">
        <v>889</v>
      </c>
      <c r="C213" s="4" t="s">
        <v>1626</v>
      </c>
      <c r="D213" s="83" t="s">
        <v>776</v>
      </c>
      <c r="E213" s="4" t="s">
        <v>493</v>
      </c>
      <c r="F213" s="84">
        <v>27626.859333333334</v>
      </c>
      <c r="G213" s="26">
        <f>Таблица1[[#This Row],[RRP*, руб. с НДС]]*0.82</f>
        <v>22654.024653333334</v>
      </c>
      <c r="H213" s="142" t="s">
        <v>1740</v>
      </c>
    </row>
    <row r="214" spans="2:8" ht="105" x14ac:dyDescent="0.25">
      <c r="B214" s="20" t="s">
        <v>889</v>
      </c>
      <c r="C214" s="4" t="s">
        <v>1627</v>
      </c>
      <c r="D214" s="83" t="s">
        <v>725</v>
      </c>
      <c r="E214" s="4" t="s">
        <v>493</v>
      </c>
      <c r="F214" s="84">
        <v>27074.93133333333</v>
      </c>
      <c r="G214" s="26">
        <f>Таблица1[[#This Row],[RRP*, руб. с НДС]]*0.82</f>
        <v>22201.443693333331</v>
      </c>
      <c r="H214" s="142" t="s">
        <v>1740</v>
      </c>
    </row>
    <row r="215" spans="2:8" ht="105" x14ac:dyDescent="0.25">
      <c r="B215" s="20" t="s">
        <v>889</v>
      </c>
      <c r="C215" s="4" t="s">
        <v>1628</v>
      </c>
      <c r="D215" s="83" t="s">
        <v>777</v>
      </c>
      <c r="E215" s="4" t="s">
        <v>495</v>
      </c>
      <c r="F215" s="84">
        <v>25821.055999999997</v>
      </c>
      <c r="G215" s="26">
        <f>Таблица1[[#This Row],[RRP*, руб. с НДС]]*0.82</f>
        <v>21173.265919999994</v>
      </c>
      <c r="H215" s="142" t="s">
        <v>1741</v>
      </c>
    </row>
    <row r="216" spans="2:8" ht="105" x14ac:dyDescent="0.25">
      <c r="B216" s="20" t="s">
        <v>889</v>
      </c>
      <c r="C216" s="4" t="s">
        <v>1629</v>
      </c>
      <c r="D216" s="83" t="s">
        <v>726</v>
      </c>
      <c r="E216" s="4" t="s">
        <v>495</v>
      </c>
      <c r="F216" s="84">
        <v>25269.127999999997</v>
      </c>
      <c r="G216" s="26">
        <f>Таблица1[[#This Row],[RRP*, руб. с НДС]]*0.82</f>
        <v>20720.684959999995</v>
      </c>
      <c r="H216" s="142" t="s">
        <v>1741</v>
      </c>
    </row>
    <row r="217" spans="2:8" ht="105" x14ac:dyDescent="0.25">
      <c r="B217" s="20" t="s">
        <v>889</v>
      </c>
      <c r="C217" s="4" t="s">
        <v>1630</v>
      </c>
      <c r="D217" s="83" t="s">
        <v>778</v>
      </c>
      <c r="E217" s="4" t="s">
        <v>496</v>
      </c>
      <c r="F217" s="84">
        <v>27536.579333333328</v>
      </c>
      <c r="G217" s="26">
        <f>Таблица1[[#This Row],[RRP*, руб. с НДС]]*0.82</f>
        <v>22579.995053333329</v>
      </c>
      <c r="H217" s="142" t="s">
        <v>1742</v>
      </c>
    </row>
    <row r="218" spans="2:8" ht="105" x14ac:dyDescent="0.25">
      <c r="B218" s="20" t="s">
        <v>889</v>
      </c>
      <c r="C218" s="4" t="s">
        <v>1631</v>
      </c>
      <c r="D218" s="83" t="s">
        <v>727</v>
      </c>
      <c r="E218" s="4" t="s">
        <v>496</v>
      </c>
      <c r="F218" s="84">
        <v>26984.651333333331</v>
      </c>
      <c r="G218" s="26">
        <f>Таблица1[[#This Row],[RRP*, руб. с НДС]]*0.82</f>
        <v>22127.414093333329</v>
      </c>
      <c r="H218" s="142" t="s">
        <v>1742</v>
      </c>
    </row>
    <row r="219" spans="2:8" ht="105" x14ac:dyDescent="0.25">
      <c r="B219" s="20" t="s">
        <v>889</v>
      </c>
      <c r="C219" s="4" t="s">
        <v>1632</v>
      </c>
      <c r="D219" s="83" t="s">
        <v>779</v>
      </c>
      <c r="E219" s="4" t="s">
        <v>497</v>
      </c>
      <c r="F219" s="84">
        <v>29349.54</v>
      </c>
      <c r="G219" s="26">
        <f>Таблица1[[#This Row],[RRP*, руб. с НДС]]*0.82</f>
        <v>24066.622800000001</v>
      </c>
      <c r="H219" s="142" t="s">
        <v>1743</v>
      </c>
    </row>
    <row r="220" spans="2:8" ht="105" x14ac:dyDescent="0.25">
      <c r="B220" s="20" t="s">
        <v>889</v>
      </c>
      <c r="C220" s="4" t="s">
        <v>1633</v>
      </c>
      <c r="D220" s="83" t="s">
        <v>728</v>
      </c>
      <c r="E220" s="4" t="s">
        <v>497</v>
      </c>
      <c r="F220" s="84">
        <v>28797.612000000001</v>
      </c>
      <c r="G220" s="26">
        <f>Таблица1[[#This Row],[RRP*, руб. с НДС]]*0.82</f>
        <v>23614.041839999998</v>
      </c>
      <c r="H220" s="142" t="s">
        <v>1743</v>
      </c>
    </row>
    <row r="221" spans="2:8" ht="18.75" x14ac:dyDescent="0.25">
      <c r="B221" s="147"/>
      <c r="C221" s="85"/>
      <c r="D221" s="146" t="s">
        <v>2176</v>
      </c>
      <c r="E221" s="4"/>
      <c r="F221" s="86"/>
      <c r="G221" s="26"/>
      <c r="H221" s="142"/>
    </row>
    <row r="222" spans="2:8" ht="120" x14ac:dyDescent="0.25">
      <c r="B222" s="20" t="s">
        <v>677</v>
      </c>
      <c r="C222" s="85" t="s">
        <v>205</v>
      </c>
      <c r="D222" s="83" t="s">
        <v>238</v>
      </c>
      <c r="E222" s="4" t="s">
        <v>439</v>
      </c>
      <c r="F222" s="86">
        <v>23080.57</v>
      </c>
      <c r="G222" s="26">
        <f>Таблица1[[#This Row],[RRP*, руб. с НДС]]*0.82</f>
        <v>18926.0674</v>
      </c>
      <c r="H222" s="142" t="s">
        <v>1457</v>
      </c>
    </row>
    <row r="223" spans="2:8" ht="120" x14ac:dyDescent="0.25">
      <c r="B223" s="20" t="s">
        <v>677</v>
      </c>
      <c r="C223" s="85" t="s">
        <v>206</v>
      </c>
      <c r="D223" s="83" t="s">
        <v>239</v>
      </c>
      <c r="E223" s="4" t="s">
        <v>439</v>
      </c>
      <c r="F223" s="86">
        <v>20380.303333333333</v>
      </c>
      <c r="G223" s="26">
        <f>Таблица1[[#This Row],[RRP*, руб. с НДС]]*0.82</f>
        <v>16711.848733333332</v>
      </c>
      <c r="H223" s="142" t="s">
        <v>1457</v>
      </c>
    </row>
    <row r="224" spans="2:8" ht="120" x14ac:dyDescent="0.25">
      <c r="B224" s="20" t="s">
        <v>677</v>
      </c>
      <c r="C224" s="85" t="s">
        <v>87</v>
      </c>
      <c r="D224" s="83" t="s">
        <v>240</v>
      </c>
      <c r="E224" s="4" t="s">
        <v>440</v>
      </c>
      <c r="F224" s="86">
        <v>25091.13</v>
      </c>
      <c r="G224" s="26">
        <f>Таблица1[[#This Row],[RRP*, руб. с НДС]]*0.82</f>
        <v>20574.726599999998</v>
      </c>
      <c r="H224" s="142" t="s">
        <v>1458</v>
      </c>
    </row>
    <row r="225" spans="2:8" ht="120" x14ac:dyDescent="0.25">
      <c r="B225" s="20" t="s">
        <v>677</v>
      </c>
      <c r="C225" s="85" t="s">
        <v>88</v>
      </c>
      <c r="D225" s="83" t="s">
        <v>241</v>
      </c>
      <c r="E225" s="4" t="s">
        <v>440</v>
      </c>
      <c r="F225" s="86">
        <v>22142.796666666669</v>
      </c>
      <c r="G225" s="26">
        <f>Таблица1[[#This Row],[RRP*, руб. с НДС]]*0.82</f>
        <v>18157.093266666667</v>
      </c>
      <c r="H225" s="142" t="s">
        <v>1458</v>
      </c>
    </row>
    <row r="226" spans="2:8" ht="120" x14ac:dyDescent="0.25">
      <c r="B226" s="20" t="s">
        <v>677</v>
      </c>
      <c r="C226" s="85" t="s">
        <v>89</v>
      </c>
      <c r="D226" s="83" t="s">
        <v>242</v>
      </c>
      <c r="E226" s="4" t="s">
        <v>441</v>
      </c>
      <c r="F226" s="86">
        <v>25948.383333333331</v>
      </c>
      <c r="G226" s="26">
        <f>Таблица1[[#This Row],[RRP*, руб. с НДС]]*0.82</f>
        <v>21277.674333333329</v>
      </c>
      <c r="H226" s="142" t="s">
        <v>1459</v>
      </c>
    </row>
    <row r="227" spans="2:8" ht="120" x14ac:dyDescent="0.25">
      <c r="B227" s="20" t="s">
        <v>677</v>
      </c>
      <c r="C227" s="85" t="s">
        <v>90</v>
      </c>
      <c r="D227" s="83" t="s">
        <v>243</v>
      </c>
      <c r="E227" s="4" t="s">
        <v>441</v>
      </c>
      <c r="F227" s="86">
        <v>22889.436666666665</v>
      </c>
      <c r="G227" s="26">
        <f>Таблица1[[#This Row],[RRP*, руб. с НДС]]*0.82</f>
        <v>18769.338066666664</v>
      </c>
      <c r="H227" s="142" t="s">
        <v>1459</v>
      </c>
    </row>
    <row r="228" spans="2:8" ht="120" x14ac:dyDescent="0.25">
      <c r="B228" s="20" t="s">
        <v>677</v>
      </c>
      <c r="C228" s="85" t="s">
        <v>91</v>
      </c>
      <c r="D228" s="83" t="s">
        <v>244</v>
      </c>
      <c r="E228" s="4" t="s">
        <v>442</v>
      </c>
      <c r="F228" s="86">
        <v>30118.343333333334</v>
      </c>
      <c r="G228" s="26">
        <f>Таблица1[[#This Row],[RRP*, руб. с НДС]]*0.82</f>
        <v>24697.041533333333</v>
      </c>
      <c r="H228" s="142" t="s">
        <v>1460</v>
      </c>
    </row>
    <row r="229" spans="2:8" ht="120" x14ac:dyDescent="0.25">
      <c r="B229" s="20" t="s">
        <v>677</v>
      </c>
      <c r="C229" s="85" t="s">
        <v>92</v>
      </c>
      <c r="D229" s="83" t="s">
        <v>245</v>
      </c>
      <c r="E229" s="4" t="s">
        <v>442</v>
      </c>
      <c r="F229" s="86">
        <v>26542.116666666665</v>
      </c>
      <c r="G229" s="26">
        <f>Таблица1[[#This Row],[RRP*, руб. с НДС]]*0.82</f>
        <v>21764.535666666663</v>
      </c>
      <c r="H229" s="142" t="s">
        <v>1460</v>
      </c>
    </row>
    <row r="230" spans="2:8" ht="120" x14ac:dyDescent="0.25">
      <c r="B230" s="20" t="s">
        <v>677</v>
      </c>
      <c r="C230" s="85" t="s">
        <v>207</v>
      </c>
      <c r="D230" s="83" t="s">
        <v>246</v>
      </c>
      <c r="E230" s="4" t="s">
        <v>443</v>
      </c>
      <c r="F230" s="86">
        <v>23323.146666666667</v>
      </c>
      <c r="G230" s="26">
        <f>Таблица1[[#This Row],[RRP*, руб. с НДС]]*0.82</f>
        <v>19124.980266666666</v>
      </c>
      <c r="H230" s="142" t="s">
        <v>1461</v>
      </c>
    </row>
    <row r="231" spans="2:8" ht="120" x14ac:dyDescent="0.25">
      <c r="B231" s="20" t="s">
        <v>677</v>
      </c>
      <c r="C231" s="85" t="s">
        <v>208</v>
      </c>
      <c r="D231" s="83" t="s">
        <v>247</v>
      </c>
      <c r="E231" s="4" t="s">
        <v>443</v>
      </c>
      <c r="F231" s="86">
        <v>23202.773333333334</v>
      </c>
      <c r="G231" s="26">
        <f>Таблица1[[#This Row],[RRP*, руб. с НДС]]*0.82</f>
        <v>19026.274133333332</v>
      </c>
      <c r="H231" s="142" t="s">
        <v>1461</v>
      </c>
    </row>
    <row r="232" spans="2:8" ht="120" x14ac:dyDescent="0.25">
      <c r="B232" s="20" t="s">
        <v>677</v>
      </c>
      <c r="C232" s="85" t="s">
        <v>93</v>
      </c>
      <c r="D232" s="83" t="s">
        <v>248</v>
      </c>
      <c r="E232" s="4" t="s">
        <v>444</v>
      </c>
      <c r="F232" s="86">
        <v>25238.546666666669</v>
      </c>
      <c r="G232" s="26">
        <f>Таблица1[[#This Row],[RRP*, руб. с НДС]]*0.82</f>
        <v>20695.608266666666</v>
      </c>
      <c r="H232" s="142" t="s">
        <v>1462</v>
      </c>
    </row>
    <row r="233" spans="2:8" ht="120" x14ac:dyDescent="0.25">
      <c r="B233" s="20" t="s">
        <v>677</v>
      </c>
      <c r="C233" s="85" t="s">
        <v>94</v>
      </c>
      <c r="D233" s="83" t="s">
        <v>249</v>
      </c>
      <c r="E233" s="4" t="s">
        <v>444</v>
      </c>
      <c r="F233" s="86">
        <v>25110.853333333333</v>
      </c>
      <c r="G233" s="26">
        <f>Таблица1[[#This Row],[RRP*, руб. с НДС]]*0.82</f>
        <v>20590.899733333332</v>
      </c>
      <c r="H233" s="142" t="s">
        <v>1462</v>
      </c>
    </row>
    <row r="234" spans="2:8" ht="120" x14ac:dyDescent="0.25">
      <c r="B234" s="20" t="s">
        <v>677</v>
      </c>
      <c r="C234" s="85" t="s">
        <v>95</v>
      </c>
      <c r="D234" s="83" t="s">
        <v>250</v>
      </c>
      <c r="E234" s="4" t="s">
        <v>445</v>
      </c>
      <c r="F234" s="86">
        <v>26644.799999999999</v>
      </c>
      <c r="G234" s="26">
        <f>Таблица1[[#This Row],[RRP*, руб. с НДС]]*0.82</f>
        <v>21848.735999999997</v>
      </c>
      <c r="H234" s="142" t="s">
        <v>1463</v>
      </c>
    </row>
    <row r="235" spans="2:8" ht="120" x14ac:dyDescent="0.25">
      <c r="B235" s="20" t="s">
        <v>677</v>
      </c>
      <c r="C235" s="85" t="s">
        <v>96</v>
      </c>
      <c r="D235" s="83" t="s">
        <v>251</v>
      </c>
      <c r="E235" s="4" t="s">
        <v>445</v>
      </c>
      <c r="F235" s="86">
        <v>26511.413333333334</v>
      </c>
      <c r="G235" s="26">
        <f>Таблица1[[#This Row],[RRP*, руб. с НДС]]*0.82</f>
        <v>21739.358933333333</v>
      </c>
      <c r="H235" s="142" t="s">
        <v>1463</v>
      </c>
    </row>
    <row r="236" spans="2:8" ht="120" x14ac:dyDescent="0.25">
      <c r="B236" s="20" t="s">
        <v>677</v>
      </c>
      <c r="C236" s="85" t="s">
        <v>97</v>
      </c>
      <c r="D236" s="83" t="s">
        <v>252</v>
      </c>
      <c r="E236" s="4" t="s">
        <v>446</v>
      </c>
      <c r="F236" s="86">
        <v>30561</v>
      </c>
      <c r="G236" s="26">
        <f>Таблица1[[#This Row],[RRP*, руб. с НДС]]*0.82</f>
        <v>25060.019999999997</v>
      </c>
      <c r="H236" s="142" t="s">
        <v>1464</v>
      </c>
    </row>
    <row r="237" spans="2:8" ht="120" x14ac:dyDescent="0.25">
      <c r="B237" s="20" t="s">
        <v>677</v>
      </c>
      <c r="C237" s="85" t="s">
        <v>98</v>
      </c>
      <c r="D237" s="83" t="s">
        <v>253</v>
      </c>
      <c r="E237" s="4" t="s">
        <v>446</v>
      </c>
      <c r="F237" s="86">
        <v>30408.093333333334</v>
      </c>
      <c r="G237" s="26">
        <f>Таблица1[[#This Row],[RRP*, руб. с НДС]]*0.82</f>
        <v>24934.636533333334</v>
      </c>
      <c r="H237" s="142" t="s">
        <v>1464</v>
      </c>
    </row>
    <row r="238" spans="2:8" ht="120" x14ac:dyDescent="0.25">
      <c r="B238" s="20" t="s">
        <v>677</v>
      </c>
      <c r="C238" s="85" t="s">
        <v>209</v>
      </c>
      <c r="D238" s="83" t="s">
        <v>254</v>
      </c>
      <c r="E238" s="4" t="s">
        <v>447</v>
      </c>
      <c r="F238" s="86">
        <v>24125.093333333334</v>
      </c>
      <c r="G238" s="26">
        <f>Таблица1[[#This Row],[RRP*, руб. с НДС]]*0.82</f>
        <v>19782.576533333333</v>
      </c>
      <c r="H238" s="142" t="s">
        <v>1465</v>
      </c>
    </row>
    <row r="239" spans="2:8" ht="120" x14ac:dyDescent="0.25">
      <c r="B239" s="20" t="s">
        <v>677</v>
      </c>
      <c r="C239" s="85" t="s">
        <v>210</v>
      </c>
      <c r="D239" s="83" t="s">
        <v>255</v>
      </c>
      <c r="E239" s="4" t="s">
        <v>447</v>
      </c>
      <c r="F239" s="86">
        <v>24002.28</v>
      </c>
      <c r="G239" s="26">
        <f>Таблица1[[#This Row],[RRP*, руб. с НДС]]*0.82</f>
        <v>19681.869599999998</v>
      </c>
      <c r="H239" s="142" t="s">
        <v>1465</v>
      </c>
    </row>
    <row r="240" spans="2:8" ht="120" x14ac:dyDescent="0.25">
      <c r="B240" s="20" t="s">
        <v>677</v>
      </c>
      <c r="C240" s="85" t="s">
        <v>2</v>
      </c>
      <c r="D240" s="83" t="s">
        <v>256</v>
      </c>
      <c r="E240" s="4" t="s">
        <v>448</v>
      </c>
      <c r="F240" s="86">
        <v>26713.119999999999</v>
      </c>
      <c r="G240" s="26">
        <f>Таблица1[[#This Row],[RRP*, руб. с НДС]]*0.82</f>
        <v>21904.758399999999</v>
      </c>
      <c r="H240" s="142" t="s">
        <v>1466</v>
      </c>
    </row>
    <row r="241" spans="2:8" ht="120" x14ac:dyDescent="0.25">
      <c r="B241" s="20" t="s">
        <v>677</v>
      </c>
      <c r="C241" s="85" t="s">
        <v>0</v>
      </c>
      <c r="D241" s="83" t="s">
        <v>257</v>
      </c>
      <c r="E241" s="4" t="s">
        <v>448</v>
      </c>
      <c r="F241" s="86">
        <v>26578.10666666667</v>
      </c>
      <c r="G241" s="26">
        <f>Таблица1[[#This Row],[RRP*, руб. с НДС]]*0.82</f>
        <v>21794.047466666667</v>
      </c>
      <c r="H241" s="142" t="s">
        <v>1466</v>
      </c>
    </row>
    <row r="242" spans="2:8" ht="120" x14ac:dyDescent="0.25">
      <c r="B242" s="20" t="s">
        <v>677</v>
      </c>
      <c r="C242" s="85" t="s">
        <v>99</v>
      </c>
      <c r="D242" s="83" t="s">
        <v>258</v>
      </c>
      <c r="E242" s="4" t="s">
        <v>449</v>
      </c>
      <c r="F242" s="86">
        <v>28302.373333333333</v>
      </c>
      <c r="G242" s="26">
        <f>Таблица1[[#This Row],[RRP*, руб. с НДС]]*0.82</f>
        <v>23207.946133333331</v>
      </c>
      <c r="H242" s="142" t="s">
        <v>1467</v>
      </c>
    </row>
    <row r="243" spans="2:8" ht="120" x14ac:dyDescent="0.25">
      <c r="B243" s="20" t="s">
        <v>677</v>
      </c>
      <c r="C243" s="85" t="s">
        <v>100</v>
      </c>
      <c r="D243" s="83" t="s">
        <v>259</v>
      </c>
      <c r="E243" s="4" t="s">
        <v>449</v>
      </c>
      <c r="F243" s="86">
        <v>28161.666666666664</v>
      </c>
      <c r="G243" s="26">
        <f>Таблица1[[#This Row],[RRP*, руб. с НДС]]*0.82</f>
        <v>23092.566666666662</v>
      </c>
      <c r="H243" s="142" t="s">
        <v>1467</v>
      </c>
    </row>
    <row r="244" spans="2:8" ht="120" x14ac:dyDescent="0.25">
      <c r="B244" s="20" t="s">
        <v>677</v>
      </c>
      <c r="C244" s="85" t="s">
        <v>101</v>
      </c>
      <c r="D244" s="83" t="s">
        <v>260</v>
      </c>
      <c r="E244" s="4" t="s">
        <v>450</v>
      </c>
      <c r="F244" s="86">
        <v>32337.93</v>
      </c>
      <c r="G244" s="26">
        <f>Таблица1[[#This Row],[RRP*, руб. с НДС]]*0.82</f>
        <v>26517.102599999998</v>
      </c>
      <c r="H244" s="142" t="s">
        <v>1468</v>
      </c>
    </row>
    <row r="245" spans="2:8" ht="120" x14ac:dyDescent="0.25">
      <c r="B245" s="20" t="s">
        <v>677</v>
      </c>
      <c r="C245" s="85" t="s">
        <v>102</v>
      </c>
      <c r="D245" s="83" t="s">
        <v>261</v>
      </c>
      <c r="E245" s="4" t="s">
        <v>450</v>
      </c>
      <c r="F245" s="86">
        <v>32172.823333333334</v>
      </c>
      <c r="G245" s="26">
        <f>Таблица1[[#This Row],[RRP*, руб. с НДС]]*0.82</f>
        <v>26381.715133333331</v>
      </c>
      <c r="H245" s="142" t="s">
        <v>1468</v>
      </c>
    </row>
    <row r="246" spans="2:8" ht="120" x14ac:dyDescent="0.25">
      <c r="B246" s="20" t="s">
        <v>677</v>
      </c>
      <c r="C246" s="85" t="s">
        <v>211</v>
      </c>
      <c r="D246" s="83" t="s">
        <v>262</v>
      </c>
      <c r="E246" s="4" t="s">
        <v>451</v>
      </c>
      <c r="F246" s="86">
        <v>25347.329999999998</v>
      </c>
      <c r="G246" s="26">
        <f>Таблица1[[#This Row],[RRP*, руб. с НДС]]*0.82</f>
        <v>20784.810599999997</v>
      </c>
      <c r="H246" s="142" t="s">
        <v>1469</v>
      </c>
    </row>
    <row r="247" spans="2:8" ht="120" x14ac:dyDescent="0.25">
      <c r="B247" s="20" t="s">
        <v>677</v>
      </c>
      <c r="C247" s="85" t="s">
        <v>212</v>
      </c>
      <c r="D247" s="83" t="s">
        <v>263</v>
      </c>
      <c r="E247" s="4" t="s">
        <v>451</v>
      </c>
      <c r="F247" s="86">
        <v>25221.263333333336</v>
      </c>
      <c r="G247" s="26">
        <f>Таблица1[[#This Row],[RRP*, руб. с НДС]]*0.82</f>
        <v>20681.435933333334</v>
      </c>
      <c r="H247" s="142" t="s">
        <v>1469</v>
      </c>
    </row>
    <row r="248" spans="2:8" ht="120" x14ac:dyDescent="0.25">
      <c r="B248" s="20" t="s">
        <v>677</v>
      </c>
      <c r="C248" s="85" t="s">
        <v>103</v>
      </c>
      <c r="D248" s="83" t="s">
        <v>264</v>
      </c>
      <c r="E248" s="4" t="s">
        <v>452</v>
      </c>
      <c r="F248" s="86">
        <v>28089.89</v>
      </c>
      <c r="G248" s="26">
        <f>Таблица1[[#This Row],[RRP*, руб. с НДС]]*0.82</f>
        <v>23033.709799999997</v>
      </c>
      <c r="H248" s="142" t="s">
        <v>1470</v>
      </c>
    </row>
    <row r="249" spans="2:8" ht="120" x14ac:dyDescent="0.25">
      <c r="B249" s="20" t="s">
        <v>677</v>
      </c>
      <c r="C249" s="85" t="s">
        <v>104</v>
      </c>
      <c r="D249" s="83" t="s">
        <v>265</v>
      </c>
      <c r="E249" s="4" t="s">
        <v>452</v>
      </c>
      <c r="F249" s="86">
        <v>27943.489999999998</v>
      </c>
      <c r="G249" s="26">
        <f>Таблица1[[#This Row],[RRP*, руб. с НДС]]*0.82</f>
        <v>22913.661799999998</v>
      </c>
      <c r="H249" s="142" t="s">
        <v>1470</v>
      </c>
    </row>
    <row r="250" spans="2:8" ht="120" x14ac:dyDescent="0.25">
      <c r="B250" s="20" t="s">
        <v>677</v>
      </c>
      <c r="C250" s="85" t="s">
        <v>105</v>
      </c>
      <c r="D250" s="83" t="s">
        <v>266</v>
      </c>
      <c r="E250" s="4" t="s">
        <v>453</v>
      </c>
      <c r="F250" s="86">
        <v>29204.156666666669</v>
      </c>
      <c r="G250" s="26">
        <f>Таблица1[[#This Row],[RRP*, руб. с НДС]]*0.82</f>
        <v>23947.408466666668</v>
      </c>
      <c r="H250" s="142" t="s">
        <v>1471</v>
      </c>
    </row>
    <row r="251" spans="2:8" ht="120" x14ac:dyDescent="0.25">
      <c r="B251" s="20" t="s">
        <v>677</v>
      </c>
      <c r="C251" s="85" t="s">
        <v>106</v>
      </c>
      <c r="D251" s="83" t="s">
        <v>267</v>
      </c>
      <c r="E251" s="4" t="s">
        <v>453</v>
      </c>
      <c r="F251" s="86">
        <v>29054.503333333334</v>
      </c>
      <c r="G251" s="26">
        <f>Таблица1[[#This Row],[RRP*, руб. с НДС]]*0.82</f>
        <v>23824.692733333333</v>
      </c>
      <c r="H251" s="142" t="s">
        <v>1471</v>
      </c>
    </row>
    <row r="252" spans="2:8" ht="120" x14ac:dyDescent="0.25">
      <c r="B252" s="20" t="s">
        <v>677</v>
      </c>
      <c r="C252" s="85" t="s">
        <v>107</v>
      </c>
      <c r="D252" s="83" t="s">
        <v>268</v>
      </c>
      <c r="E252" s="4" t="s">
        <v>454</v>
      </c>
      <c r="F252" s="86">
        <v>33958.089999999997</v>
      </c>
      <c r="G252" s="26">
        <f>Таблица1[[#This Row],[RRP*, руб. с НДС]]*0.82</f>
        <v>27845.633799999996</v>
      </c>
      <c r="H252" s="142" t="s">
        <v>1472</v>
      </c>
    </row>
    <row r="253" spans="2:8" ht="120" x14ac:dyDescent="0.25">
      <c r="B253" s="20" t="s">
        <v>677</v>
      </c>
      <c r="C253" s="85" t="s">
        <v>108</v>
      </c>
      <c r="D253" s="83" t="s">
        <v>269</v>
      </c>
      <c r="E253" s="4" t="s">
        <v>454</v>
      </c>
      <c r="F253" s="86">
        <v>33784.85</v>
      </c>
      <c r="G253" s="26">
        <f>Таблица1[[#This Row],[RRP*, руб. с НДС]]*0.82</f>
        <v>27703.576999999997</v>
      </c>
      <c r="H253" s="142" t="s">
        <v>1472</v>
      </c>
    </row>
    <row r="254" spans="2:8" ht="120" x14ac:dyDescent="0.25">
      <c r="B254" s="20" t="s">
        <v>677</v>
      </c>
      <c r="C254" s="85" t="s">
        <v>213</v>
      </c>
      <c r="D254" s="83" t="s">
        <v>270</v>
      </c>
      <c r="E254" s="4" t="s">
        <v>455</v>
      </c>
      <c r="F254" s="86">
        <v>26406.29</v>
      </c>
      <c r="G254" s="26">
        <f>Таблица1[[#This Row],[RRP*, руб. с НДС]]*0.82</f>
        <v>21653.157800000001</v>
      </c>
      <c r="H254" s="142" t="s">
        <v>1473</v>
      </c>
    </row>
    <row r="255" spans="2:8" ht="120" x14ac:dyDescent="0.25">
      <c r="B255" s="20" t="s">
        <v>677</v>
      </c>
      <c r="C255" s="85" t="s">
        <v>214</v>
      </c>
      <c r="D255" s="83" t="s">
        <v>271</v>
      </c>
      <c r="E255" s="4" t="s">
        <v>455</v>
      </c>
      <c r="F255" s="86">
        <v>26270.463333333333</v>
      </c>
      <c r="G255" s="26">
        <f>Таблица1[[#This Row],[RRP*, руб. с НДС]]*0.82</f>
        <v>21541.779933333331</v>
      </c>
      <c r="H255" s="142" t="s">
        <v>1473</v>
      </c>
    </row>
    <row r="256" spans="2:8" ht="120" x14ac:dyDescent="0.25">
      <c r="B256" s="20" t="s">
        <v>677</v>
      </c>
      <c r="C256" s="85" t="s">
        <v>109</v>
      </c>
      <c r="D256" s="83" t="s">
        <v>272</v>
      </c>
      <c r="E256" s="4" t="s">
        <v>456</v>
      </c>
      <c r="F256" s="86">
        <v>29293.623333333333</v>
      </c>
      <c r="G256" s="26">
        <f>Таблица1[[#This Row],[RRP*, руб. с НДС]]*0.82</f>
        <v>24020.771133333332</v>
      </c>
      <c r="H256" s="142" t="s">
        <v>1474</v>
      </c>
    </row>
    <row r="257" spans="2:8" ht="120" x14ac:dyDescent="0.25">
      <c r="B257" s="20" t="s">
        <v>677</v>
      </c>
      <c r="C257" s="85" t="s">
        <v>110</v>
      </c>
      <c r="D257" s="83" t="s">
        <v>273</v>
      </c>
      <c r="E257" s="4" t="s">
        <v>456</v>
      </c>
      <c r="F257" s="86">
        <v>29143.156666666669</v>
      </c>
      <c r="G257" s="26">
        <f>Таблица1[[#This Row],[RRP*, руб. с НДС]]*0.82</f>
        <v>23897.388466666667</v>
      </c>
      <c r="H257" s="142" t="s">
        <v>1474</v>
      </c>
    </row>
    <row r="258" spans="2:8" ht="120" x14ac:dyDescent="0.25">
      <c r="B258" s="20" t="s">
        <v>677</v>
      </c>
      <c r="C258" s="85" t="s">
        <v>111</v>
      </c>
      <c r="D258" s="83" t="s">
        <v>274</v>
      </c>
      <c r="E258" s="4" t="s">
        <v>457</v>
      </c>
      <c r="F258" s="86">
        <v>30653.516666666663</v>
      </c>
      <c r="G258" s="26">
        <f>Таблица1[[#This Row],[RRP*, руб. с НДС]]*0.82</f>
        <v>25135.883666666661</v>
      </c>
      <c r="H258" s="142" t="s">
        <v>1475</v>
      </c>
    </row>
    <row r="259" spans="2:8" ht="120" x14ac:dyDescent="0.25">
      <c r="B259" s="20" t="s">
        <v>677</v>
      </c>
      <c r="C259" s="85" t="s">
        <v>112</v>
      </c>
      <c r="D259" s="83" t="s">
        <v>275</v>
      </c>
      <c r="E259" s="4" t="s">
        <v>457</v>
      </c>
      <c r="F259" s="86">
        <v>30497.35666666667</v>
      </c>
      <c r="G259" s="26">
        <f>Таблица1[[#This Row],[RRP*, руб. с НДС]]*0.82</f>
        <v>25007.832466666667</v>
      </c>
      <c r="H259" s="142" t="s">
        <v>1475</v>
      </c>
    </row>
    <row r="260" spans="2:8" ht="120" x14ac:dyDescent="0.25">
      <c r="B260" s="20" t="s">
        <v>677</v>
      </c>
      <c r="C260" s="85" t="s">
        <v>113</v>
      </c>
      <c r="D260" s="83" t="s">
        <v>276</v>
      </c>
      <c r="E260" s="4" t="s">
        <v>458</v>
      </c>
      <c r="F260" s="86">
        <v>35679.916666666664</v>
      </c>
      <c r="G260" s="26">
        <f>Таблица1[[#This Row],[RRP*, руб. с НДС]]*0.82</f>
        <v>29257.531666666662</v>
      </c>
      <c r="H260" s="142" t="s">
        <v>1476</v>
      </c>
    </row>
    <row r="261" spans="2:8" ht="120" x14ac:dyDescent="0.25">
      <c r="B261" s="20" t="s">
        <v>677</v>
      </c>
      <c r="C261" s="85" t="s">
        <v>114</v>
      </c>
      <c r="D261" s="83" t="s">
        <v>277</v>
      </c>
      <c r="E261" s="4" t="s">
        <v>458</v>
      </c>
      <c r="F261" s="86">
        <v>35494.476666666662</v>
      </c>
      <c r="G261" s="26">
        <f>Таблица1[[#This Row],[RRP*, руб. с НДС]]*0.82</f>
        <v>29105.470866666659</v>
      </c>
      <c r="H261" s="142" t="s">
        <v>1476</v>
      </c>
    </row>
    <row r="262" spans="2:8" ht="120" x14ac:dyDescent="0.25">
      <c r="B262" s="20" t="s">
        <v>677</v>
      </c>
      <c r="C262" s="85" t="s">
        <v>215</v>
      </c>
      <c r="D262" s="83" t="s">
        <v>278</v>
      </c>
      <c r="E262" s="4" t="s">
        <v>459</v>
      </c>
      <c r="F262" s="86">
        <v>27308.276666666668</v>
      </c>
      <c r="G262" s="26">
        <f>Таблица1[[#This Row],[RRP*, руб. с НДС]]*0.82</f>
        <v>22392.786866666665</v>
      </c>
      <c r="H262" s="142" t="s">
        <v>1477</v>
      </c>
    </row>
    <row r="263" spans="2:8" ht="120" x14ac:dyDescent="0.25">
      <c r="B263" s="20" t="s">
        <v>677</v>
      </c>
      <c r="C263" s="85" t="s">
        <v>216</v>
      </c>
      <c r="D263" s="83" t="s">
        <v>279</v>
      </c>
      <c r="E263" s="4" t="s">
        <v>459</v>
      </c>
      <c r="F263" s="86">
        <v>27170.01</v>
      </c>
      <c r="G263" s="26">
        <f>Таблица1[[#This Row],[RRP*, руб. с НДС]]*0.82</f>
        <v>22279.408199999998</v>
      </c>
      <c r="H263" s="142" t="s">
        <v>1477</v>
      </c>
    </row>
    <row r="264" spans="2:8" ht="120" x14ac:dyDescent="0.25">
      <c r="B264" s="20" t="s">
        <v>677</v>
      </c>
      <c r="C264" s="85" t="s">
        <v>115</v>
      </c>
      <c r="D264" s="83" t="s">
        <v>280</v>
      </c>
      <c r="E264" s="4" t="s">
        <v>460</v>
      </c>
      <c r="F264" s="86">
        <v>30733.223333333335</v>
      </c>
      <c r="G264" s="26">
        <f>Таблица1[[#This Row],[RRP*, руб. с НДС]]*0.82</f>
        <v>25201.243133333333</v>
      </c>
      <c r="H264" s="142" t="s">
        <v>1478</v>
      </c>
    </row>
    <row r="265" spans="2:8" ht="120" x14ac:dyDescent="0.25">
      <c r="B265" s="20" t="s">
        <v>677</v>
      </c>
      <c r="C265" s="85" t="s">
        <v>116</v>
      </c>
      <c r="D265" s="83" t="s">
        <v>281</v>
      </c>
      <c r="E265" s="4" t="s">
        <v>460</v>
      </c>
      <c r="F265" s="86">
        <v>30576.25</v>
      </c>
      <c r="G265" s="26">
        <f>Таблица1[[#This Row],[RRP*, руб. с НДС]]*0.82</f>
        <v>25072.524999999998</v>
      </c>
      <c r="H265" s="142" t="s">
        <v>1478</v>
      </c>
    </row>
    <row r="266" spans="2:8" ht="120" x14ac:dyDescent="0.25">
      <c r="B266" s="20" t="s">
        <v>677</v>
      </c>
      <c r="C266" s="85" t="s">
        <v>117</v>
      </c>
      <c r="D266" s="83" t="s">
        <v>282</v>
      </c>
      <c r="E266" s="4" t="s">
        <v>461</v>
      </c>
      <c r="F266" s="86">
        <v>32199.663333333334</v>
      </c>
      <c r="G266" s="26">
        <f>Таблица1[[#This Row],[RRP*, руб. с НДС]]*0.82</f>
        <v>26403.723933333331</v>
      </c>
      <c r="H266" s="142" t="s">
        <v>1479</v>
      </c>
    </row>
    <row r="267" spans="2:8" ht="120" x14ac:dyDescent="0.25">
      <c r="B267" s="20" t="s">
        <v>677</v>
      </c>
      <c r="C267" s="85" t="s">
        <v>118</v>
      </c>
      <c r="D267" s="83" t="s">
        <v>283</v>
      </c>
      <c r="E267" s="4" t="s">
        <v>461</v>
      </c>
      <c r="F267" s="86">
        <v>32036.183333333331</v>
      </c>
      <c r="G267" s="26">
        <f>Таблица1[[#This Row],[RRP*, руб. с НДС]]*0.82</f>
        <v>26269.670333333328</v>
      </c>
      <c r="H267" s="142" t="s">
        <v>1479</v>
      </c>
    </row>
    <row r="268" spans="2:8" ht="120" x14ac:dyDescent="0.25">
      <c r="B268" s="20" t="s">
        <v>677</v>
      </c>
      <c r="C268" s="85" t="s">
        <v>3</v>
      </c>
      <c r="D268" s="83" t="s">
        <v>284</v>
      </c>
      <c r="E268" s="4" t="s">
        <v>462</v>
      </c>
      <c r="F268" s="86">
        <v>37541.636666666665</v>
      </c>
      <c r="G268" s="26">
        <f>Таблица1[[#This Row],[RRP*, руб. с НДС]]*0.82</f>
        <v>30784.142066666664</v>
      </c>
      <c r="H268" s="142" t="s">
        <v>1480</v>
      </c>
    </row>
    <row r="269" spans="2:8" ht="120" x14ac:dyDescent="0.25">
      <c r="B269" s="20" t="s">
        <v>677</v>
      </c>
      <c r="C269" s="85" t="s">
        <v>119</v>
      </c>
      <c r="D269" s="83" t="s">
        <v>285</v>
      </c>
      <c r="E269" s="4" t="s">
        <v>462</v>
      </c>
      <c r="F269" s="86">
        <v>37348.063333333332</v>
      </c>
      <c r="G269" s="26">
        <f>Таблица1[[#This Row],[RRP*, руб. с НДС]]*0.82</f>
        <v>30625.411933333329</v>
      </c>
      <c r="H269" s="142" t="s">
        <v>1480</v>
      </c>
    </row>
    <row r="270" spans="2:8" ht="120" x14ac:dyDescent="0.25">
      <c r="B270" s="20" t="s">
        <v>677</v>
      </c>
      <c r="C270" s="85" t="s">
        <v>217</v>
      </c>
      <c r="D270" s="83" t="s">
        <v>286</v>
      </c>
      <c r="E270" s="4" t="s">
        <v>463</v>
      </c>
      <c r="F270" s="86">
        <v>28841.206666666669</v>
      </c>
      <c r="G270" s="26">
        <f>Таблица1[[#This Row],[RRP*, руб. с НДС]]*0.82</f>
        <v>23649.789466666665</v>
      </c>
      <c r="H270" s="142" t="s">
        <v>1481</v>
      </c>
    </row>
    <row r="271" spans="2:8" ht="120" x14ac:dyDescent="0.25">
      <c r="B271" s="20" t="s">
        <v>677</v>
      </c>
      <c r="C271" s="85" t="s">
        <v>218</v>
      </c>
      <c r="D271" s="83" t="s">
        <v>287</v>
      </c>
      <c r="E271" s="4" t="s">
        <v>463</v>
      </c>
      <c r="F271" s="86">
        <v>28697.24666666667</v>
      </c>
      <c r="G271" s="26">
        <f>Таблица1[[#This Row],[RRP*, руб. с НДС]]*0.82</f>
        <v>23531.742266666668</v>
      </c>
      <c r="H271" s="142" t="s">
        <v>1481</v>
      </c>
    </row>
    <row r="272" spans="2:8" ht="120" x14ac:dyDescent="0.25">
      <c r="B272" s="20" t="s">
        <v>677</v>
      </c>
      <c r="C272" s="85" t="s">
        <v>120</v>
      </c>
      <c r="D272" s="83" t="s">
        <v>288</v>
      </c>
      <c r="E272" s="4" t="s">
        <v>464</v>
      </c>
      <c r="F272" s="86">
        <v>34495.5</v>
      </c>
      <c r="G272" s="26">
        <f>Таблица1[[#This Row],[RRP*, руб. с НДС]]*0.82</f>
        <v>28286.309999999998</v>
      </c>
      <c r="H272" s="142" t="s">
        <v>1482</v>
      </c>
    </row>
    <row r="273" spans="2:8" ht="120" x14ac:dyDescent="0.25">
      <c r="B273" s="20" t="s">
        <v>677</v>
      </c>
      <c r="C273" s="85" t="s">
        <v>121</v>
      </c>
      <c r="D273" s="83" t="s">
        <v>289</v>
      </c>
      <c r="E273" s="4" t="s">
        <v>464</v>
      </c>
      <c r="F273" s="86">
        <v>34317.379999999997</v>
      </c>
      <c r="G273" s="26">
        <f>Таблица1[[#This Row],[RRP*, руб. с НДС]]*0.82</f>
        <v>28140.251599999996</v>
      </c>
      <c r="H273" s="142" t="s">
        <v>1482</v>
      </c>
    </row>
    <row r="274" spans="2:8" ht="120" x14ac:dyDescent="0.25">
      <c r="B274" s="20" t="s">
        <v>677</v>
      </c>
      <c r="C274" s="85" t="s">
        <v>122</v>
      </c>
      <c r="D274" s="83" t="s">
        <v>290</v>
      </c>
      <c r="E274" s="4" t="s">
        <v>465</v>
      </c>
      <c r="F274" s="86">
        <v>38707.753333333341</v>
      </c>
      <c r="G274" s="26">
        <f>Таблица1[[#This Row],[RRP*, руб. с НДС]]*0.82</f>
        <v>31740.357733333338</v>
      </c>
      <c r="H274" s="142" t="s">
        <v>1483</v>
      </c>
    </row>
    <row r="275" spans="2:8" ht="120" x14ac:dyDescent="0.25">
      <c r="B275" s="20" t="s">
        <v>677</v>
      </c>
      <c r="C275" s="85" t="s">
        <v>123</v>
      </c>
      <c r="D275" s="83" t="s">
        <v>291</v>
      </c>
      <c r="E275" s="4" t="s">
        <v>465</v>
      </c>
      <c r="F275" s="86">
        <v>38508.486666666671</v>
      </c>
      <c r="G275" s="26">
        <f>Таблица1[[#This Row],[RRP*, руб. с НДС]]*0.82</f>
        <v>31576.95906666667</v>
      </c>
      <c r="H275" s="142" t="s">
        <v>1483</v>
      </c>
    </row>
    <row r="276" spans="2:8" ht="120" x14ac:dyDescent="0.25">
      <c r="B276" s="20" t="s">
        <v>677</v>
      </c>
      <c r="C276" s="85" t="s">
        <v>124</v>
      </c>
      <c r="D276" s="83" t="s">
        <v>292</v>
      </c>
      <c r="E276" s="4" t="s">
        <v>466</v>
      </c>
      <c r="F276" s="86">
        <v>41853.726666666669</v>
      </c>
      <c r="G276" s="26">
        <f>Таблица1[[#This Row],[RRP*, руб. с НДС]]*0.82</f>
        <v>34320.055866666669</v>
      </c>
      <c r="H276" s="142" t="s">
        <v>1484</v>
      </c>
    </row>
    <row r="277" spans="2:8" ht="120" x14ac:dyDescent="0.25">
      <c r="B277" s="20" t="s">
        <v>677</v>
      </c>
      <c r="C277" s="85" t="s">
        <v>125</v>
      </c>
      <c r="D277" s="83" t="s">
        <v>293</v>
      </c>
      <c r="E277" s="4" t="s">
        <v>466</v>
      </c>
      <c r="F277" s="86">
        <v>41642.26</v>
      </c>
      <c r="G277" s="26">
        <f>Таблица1[[#This Row],[RRP*, руб. с НДС]]*0.82</f>
        <v>34146.653200000001</v>
      </c>
      <c r="H277" s="142" t="s">
        <v>1484</v>
      </c>
    </row>
    <row r="278" spans="2:8" ht="120" x14ac:dyDescent="0.25">
      <c r="B278" s="20" t="s">
        <v>677</v>
      </c>
      <c r="C278" s="85" t="s">
        <v>219</v>
      </c>
      <c r="D278" s="83" t="s">
        <v>294</v>
      </c>
      <c r="E278" s="4" t="s">
        <v>467</v>
      </c>
      <c r="F278" s="86">
        <v>31253.553333333333</v>
      </c>
      <c r="G278" s="26">
        <f>Таблица1[[#This Row],[RRP*, руб. с НДС]]*0.82</f>
        <v>25627.913733333331</v>
      </c>
      <c r="H278" s="142" t="s">
        <v>1485</v>
      </c>
    </row>
    <row r="279" spans="2:8" ht="120" x14ac:dyDescent="0.25">
      <c r="B279" s="20" t="s">
        <v>677</v>
      </c>
      <c r="C279" s="85" t="s">
        <v>220</v>
      </c>
      <c r="D279" s="83" t="s">
        <v>295</v>
      </c>
      <c r="E279" s="4" t="s">
        <v>467</v>
      </c>
      <c r="F279" s="86">
        <v>32184.006666666668</v>
      </c>
      <c r="G279" s="26">
        <f>Таблица1[[#This Row],[RRP*, руб. с НДС]]*0.82</f>
        <v>26390.885466666667</v>
      </c>
      <c r="H279" s="142" t="s">
        <v>1485</v>
      </c>
    </row>
    <row r="280" spans="2:8" ht="120" x14ac:dyDescent="0.25">
      <c r="B280" s="20" t="s">
        <v>677</v>
      </c>
      <c r="C280" s="85" t="s">
        <v>126</v>
      </c>
      <c r="D280" s="83" t="s">
        <v>296</v>
      </c>
      <c r="E280" s="4" t="s">
        <v>468</v>
      </c>
      <c r="F280" s="86">
        <v>38123.78</v>
      </c>
      <c r="G280" s="26">
        <f>Таблица1[[#This Row],[RRP*, руб. с НДС]]*0.82</f>
        <v>31261.499599999996</v>
      </c>
      <c r="H280" s="142" t="s">
        <v>1486</v>
      </c>
    </row>
    <row r="281" spans="2:8" ht="120" x14ac:dyDescent="0.25">
      <c r="B281" s="20" t="s">
        <v>677</v>
      </c>
      <c r="C281" s="85" t="s">
        <v>127</v>
      </c>
      <c r="D281" s="83" t="s">
        <v>297</v>
      </c>
      <c r="E281" s="4" t="s">
        <v>468</v>
      </c>
      <c r="F281" s="86">
        <v>39263.26</v>
      </c>
      <c r="G281" s="26">
        <f>Таблица1[[#This Row],[RRP*, руб. с НДС]]*0.82</f>
        <v>32195.873199999998</v>
      </c>
      <c r="H281" s="142" t="s">
        <v>1486</v>
      </c>
    </row>
    <row r="282" spans="2:8" ht="120" x14ac:dyDescent="0.25">
      <c r="B282" s="20" t="s">
        <v>677</v>
      </c>
      <c r="C282" s="85" t="s">
        <v>128</v>
      </c>
      <c r="D282" s="83" t="s">
        <v>298</v>
      </c>
      <c r="E282" s="4" t="s">
        <v>469</v>
      </c>
      <c r="F282" s="86">
        <v>43626.793333333335</v>
      </c>
      <c r="G282" s="26">
        <f>Таблица1[[#This Row],[RRP*, руб. с НДС]]*0.82</f>
        <v>35773.970533333333</v>
      </c>
      <c r="H282" s="142" t="s">
        <v>1487</v>
      </c>
    </row>
    <row r="283" spans="2:8" ht="120" x14ac:dyDescent="0.25">
      <c r="B283" s="20" t="s">
        <v>677</v>
      </c>
      <c r="C283" s="85" t="s">
        <v>129</v>
      </c>
      <c r="D283" s="83" t="s">
        <v>299</v>
      </c>
      <c r="E283" s="4" t="s">
        <v>469</v>
      </c>
      <c r="F283" s="86">
        <v>44929.753333333341</v>
      </c>
      <c r="G283" s="26">
        <f>Таблица1[[#This Row],[RRP*, руб. с НДС]]*0.82</f>
        <v>36842.397733333339</v>
      </c>
      <c r="H283" s="142" t="s">
        <v>1487</v>
      </c>
    </row>
    <row r="284" spans="2:8" ht="120" x14ac:dyDescent="0.25">
      <c r="B284" s="20" t="s">
        <v>677</v>
      </c>
      <c r="C284" s="85" t="s">
        <v>130</v>
      </c>
      <c r="D284" s="83" t="s">
        <v>300</v>
      </c>
      <c r="E284" s="4" t="s">
        <v>470</v>
      </c>
      <c r="F284" s="86">
        <v>47696.71333333334</v>
      </c>
      <c r="G284" s="26">
        <f>Таблица1[[#This Row],[RRP*, руб. с НДС]]*0.82</f>
        <v>39111.30493333334</v>
      </c>
      <c r="H284" s="142" t="s">
        <v>1488</v>
      </c>
    </row>
    <row r="285" spans="2:8" ht="120" x14ac:dyDescent="0.25">
      <c r="B285" s="20" t="s">
        <v>677</v>
      </c>
      <c r="C285" s="85" t="s">
        <v>131</v>
      </c>
      <c r="D285" s="83" t="s">
        <v>301</v>
      </c>
      <c r="E285" s="4" t="s">
        <v>470</v>
      </c>
      <c r="F285" s="86">
        <v>49120.046666666669</v>
      </c>
      <c r="G285" s="26">
        <f>Таблица1[[#This Row],[RRP*, руб. с НДС]]*0.82</f>
        <v>40278.438266666664</v>
      </c>
      <c r="H285" s="142" t="s">
        <v>1488</v>
      </c>
    </row>
    <row r="286" spans="2:8" ht="120" x14ac:dyDescent="0.25">
      <c r="B286" s="20" t="s">
        <v>677</v>
      </c>
      <c r="C286" s="85" t="s">
        <v>221</v>
      </c>
      <c r="D286" s="83" t="s">
        <v>302</v>
      </c>
      <c r="E286" s="4" t="s">
        <v>471</v>
      </c>
      <c r="F286" s="86">
        <v>32001.82</v>
      </c>
      <c r="G286" s="26">
        <f>Таблица1[[#This Row],[RRP*, руб. с НДС]]*0.82</f>
        <v>26241.492399999999</v>
      </c>
      <c r="H286" s="142" t="s">
        <v>1489</v>
      </c>
    </row>
    <row r="287" spans="2:8" ht="120" x14ac:dyDescent="0.25">
      <c r="B287" s="20" t="s">
        <v>677</v>
      </c>
      <c r="C287" s="85" t="s">
        <v>222</v>
      </c>
      <c r="D287" s="83" t="s">
        <v>303</v>
      </c>
      <c r="E287" s="4" t="s">
        <v>471</v>
      </c>
      <c r="F287" s="86">
        <v>32957.486666666664</v>
      </c>
      <c r="G287" s="26">
        <f>Таблица1[[#This Row],[RRP*, руб. с НДС]]*0.82</f>
        <v>27025.139066666663</v>
      </c>
      <c r="H287" s="142" t="s">
        <v>1489</v>
      </c>
    </row>
    <row r="288" spans="2:8" ht="120" x14ac:dyDescent="0.25">
      <c r="B288" s="20" t="s">
        <v>677</v>
      </c>
      <c r="C288" s="85" t="s">
        <v>132</v>
      </c>
      <c r="D288" s="83" t="s">
        <v>304</v>
      </c>
      <c r="E288" s="4" t="s">
        <v>472</v>
      </c>
      <c r="F288" s="86">
        <v>39575.58</v>
      </c>
      <c r="G288" s="26">
        <f>Таблица1[[#This Row],[RRP*, руб. с НДС]]*0.82</f>
        <v>32451.975599999998</v>
      </c>
      <c r="H288" s="142" t="s">
        <v>1490</v>
      </c>
    </row>
    <row r="289" spans="2:8" ht="120" x14ac:dyDescent="0.25">
      <c r="B289" s="20" t="s">
        <v>677</v>
      </c>
      <c r="C289" s="85" t="s">
        <v>133</v>
      </c>
      <c r="D289" s="83" t="s">
        <v>305</v>
      </c>
      <c r="E289" s="4" t="s">
        <v>472</v>
      </c>
      <c r="F289" s="86">
        <v>40757.35333333334</v>
      </c>
      <c r="G289" s="26">
        <f>Таблица1[[#This Row],[RRP*, руб. с НДС]]*0.82</f>
        <v>33421.029733333336</v>
      </c>
      <c r="H289" s="142" t="s">
        <v>1490</v>
      </c>
    </row>
    <row r="290" spans="2:8" ht="120" x14ac:dyDescent="0.25">
      <c r="B290" s="20" t="s">
        <v>677</v>
      </c>
      <c r="C290" s="85" t="s">
        <v>134</v>
      </c>
      <c r="D290" s="83" t="s">
        <v>306</v>
      </c>
      <c r="E290" s="4" t="s">
        <v>473</v>
      </c>
      <c r="F290" s="86">
        <v>44527.153333333335</v>
      </c>
      <c r="G290" s="26">
        <f>Таблица1[[#This Row],[RRP*, руб. с НДС]]*0.82</f>
        <v>36512.265733333334</v>
      </c>
      <c r="H290" s="142" t="s">
        <v>1491</v>
      </c>
    </row>
    <row r="291" spans="2:8" ht="120" x14ac:dyDescent="0.25">
      <c r="B291" s="20" t="s">
        <v>677</v>
      </c>
      <c r="C291" s="85" t="s">
        <v>135</v>
      </c>
      <c r="D291" s="83" t="s">
        <v>307</v>
      </c>
      <c r="E291" s="4" t="s">
        <v>473</v>
      </c>
      <c r="F291" s="86">
        <v>45857.766666666663</v>
      </c>
      <c r="G291" s="26">
        <f>Таблица1[[#This Row],[RRP*, руб. с НДС]]*0.82</f>
        <v>37603.368666666662</v>
      </c>
      <c r="H291" s="142" t="s">
        <v>1491</v>
      </c>
    </row>
    <row r="292" spans="2:8" ht="120" x14ac:dyDescent="0.25">
      <c r="B292" s="20" t="s">
        <v>677</v>
      </c>
      <c r="C292" s="85" t="s">
        <v>136</v>
      </c>
      <c r="D292" s="83" t="s">
        <v>308</v>
      </c>
      <c r="E292" s="4" t="s">
        <v>474</v>
      </c>
      <c r="F292" s="86">
        <v>48707.686666666668</v>
      </c>
      <c r="G292" s="26">
        <f>Таблица1[[#This Row],[RRP*, руб. с НДС]]*0.82</f>
        <v>39940.303066666667</v>
      </c>
      <c r="H292" s="142" t="s">
        <v>1492</v>
      </c>
    </row>
    <row r="293" spans="2:8" ht="120" x14ac:dyDescent="0.25">
      <c r="B293" s="20" t="s">
        <v>677</v>
      </c>
      <c r="C293" s="85" t="s">
        <v>137</v>
      </c>
      <c r="D293" s="83" t="s">
        <v>309</v>
      </c>
      <c r="E293" s="4" t="s">
        <v>474</v>
      </c>
      <c r="F293" s="86">
        <v>50162.74</v>
      </c>
      <c r="G293" s="26">
        <f>Таблица1[[#This Row],[RRP*, руб. с НДС]]*0.82</f>
        <v>41133.446799999998</v>
      </c>
      <c r="H293" s="142" t="s">
        <v>1492</v>
      </c>
    </row>
    <row r="294" spans="2:8" ht="120" x14ac:dyDescent="0.25">
      <c r="B294" s="20" t="s">
        <v>677</v>
      </c>
      <c r="C294" s="85" t="s">
        <v>223</v>
      </c>
      <c r="D294" s="83" t="s">
        <v>310</v>
      </c>
      <c r="E294" s="4" t="s">
        <v>475</v>
      </c>
      <c r="F294" s="86">
        <v>33534.14</v>
      </c>
      <c r="G294" s="26">
        <f>Таблица1[[#This Row],[RRP*, руб. с НДС]]*0.82</f>
        <v>27497.994799999997</v>
      </c>
      <c r="H294" s="142" t="s">
        <v>1493</v>
      </c>
    </row>
    <row r="295" spans="2:8" ht="120" x14ac:dyDescent="0.25">
      <c r="B295" s="20" t="s">
        <v>677</v>
      </c>
      <c r="C295" s="85" t="s">
        <v>224</v>
      </c>
      <c r="D295" s="83" t="s">
        <v>311</v>
      </c>
      <c r="E295" s="4" t="s">
        <v>475</v>
      </c>
      <c r="F295" s="86">
        <v>34535.35333333334</v>
      </c>
      <c r="G295" s="26">
        <f>Таблица1[[#This Row],[RRP*, руб. с НДС]]*0.82</f>
        <v>28318.989733333336</v>
      </c>
      <c r="H295" s="142" t="s">
        <v>1493</v>
      </c>
    </row>
    <row r="296" spans="2:8" ht="120" x14ac:dyDescent="0.25">
      <c r="B296" s="20" t="s">
        <v>677</v>
      </c>
      <c r="C296" s="85" t="s">
        <v>138</v>
      </c>
      <c r="D296" s="83" t="s">
        <v>312</v>
      </c>
      <c r="E296" s="4" t="s">
        <v>476</v>
      </c>
      <c r="F296" s="86">
        <v>41845.593333333338</v>
      </c>
      <c r="G296" s="26">
        <f>Таблица1[[#This Row],[RRP*, руб. с НДС]]*0.82</f>
        <v>34313.386533333338</v>
      </c>
      <c r="H296" s="142" t="s">
        <v>1494</v>
      </c>
    </row>
    <row r="297" spans="2:8" ht="120" x14ac:dyDescent="0.25">
      <c r="B297" s="20" t="s">
        <v>677</v>
      </c>
      <c r="C297" s="85" t="s">
        <v>139</v>
      </c>
      <c r="D297" s="83" t="s">
        <v>313</v>
      </c>
      <c r="E297" s="4" t="s">
        <v>476</v>
      </c>
      <c r="F297" s="86">
        <v>43096.5</v>
      </c>
      <c r="G297" s="26">
        <f>Таблица1[[#This Row],[RRP*, руб. с НДС]]*0.82</f>
        <v>35339.129999999997</v>
      </c>
      <c r="H297" s="142" t="s">
        <v>1494</v>
      </c>
    </row>
    <row r="298" spans="2:8" ht="120" x14ac:dyDescent="0.25">
      <c r="B298" s="20" t="s">
        <v>677</v>
      </c>
      <c r="C298" s="85" t="s">
        <v>140</v>
      </c>
      <c r="D298" s="83" t="s">
        <v>314</v>
      </c>
      <c r="E298" s="4" t="s">
        <v>477</v>
      </c>
      <c r="F298" s="86">
        <v>47813.02</v>
      </c>
      <c r="G298" s="26">
        <f>Таблица1[[#This Row],[RRP*, руб. с НДС]]*0.82</f>
        <v>39206.676399999997</v>
      </c>
      <c r="H298" s="142" t="s">
        <v>1495</v>
      </c>
    </row>
    <row r="299" spans="2:8" ht="120" x14ac:dyDescent="0.25">
      <c r="B299" s="20" t="s">
        <v>677</v>
      </c>
      <c r="C299" s="85" t="s">
        <v>141</v>
      </c>
      <c r="D299" s="83" t="s">
        <v>315</v>
      </c>
      <c r="E299" s="4" t="s">
        <v>477</v>
      </c>
      <c r="F299" s="86">
        <v>49239.606666666667</v>
      </c>
      <c r="G299" s="26">
        <f>Таблица1[[#This Row],[RRP*, руб. с НДС]]*0.82</f>
        <v>40376.477466666664</v>
      </c>
      <c r="H299" s="142" t="s">
        <v>1495</v>
      </c>
    </row>
    <row r="300" spans="2:8" ht="120" x14ac:dyDescent="0.25">
      <c r="B300" s="20" t="s">
        <v>677</v>
      </c>
      <c r="C300" s="85" t="s">
        <v>142</v>
      </c>
      <c r="D300" s="83" t="s">
        <v>316</v>
      </c>
      <c r="E300" s="4" t="s">
        <v>478</v>
      </c>
      <c r="F300" s="86">
        <v>51979.726666666669</v>
      </c>
      <c r="G300" s="26">
        <f>Таблица1[[#This Row],[RRP*, руб. с НДС]]*0.82</f>
        <v>42623.375866666669</v>
      </c>
      <c r="H300" s="142" t="s">
        <v>1496</v>
      </c>
    </row>
    <row r="301" spans="2:8" ht="120" x14ac:dyDescent="0.25">
      <c r="B301" s="20" t="s">
        <v>677</v>
      </c>
      <c r="C301" s="85" t="s">
        <v>143</v>
      </c>
      <c r="D301" s="83" t="s">
        <v>317</v>
      </c>
      <c r="E301" s="4" t="s">
        <v>478</v>
      </c>
      <c r="F301" s="86">
        <v>53529.94</v>
      </c>
      <c r="G301" s="26">
        <f>Таблица1[[#This Row],[RRP*, руб. с НДС]]*0.82</f>
        <v>43894.550799999997</v>
      </c>
      <c r="H301" s="142" t="s">
        <v>1496</v>
      </c>
    </row>
    <row r="302" spans="2:8" ht="120" x14ac:dyDescent="0.25">
      <c r="B302" s="20" t="s">
        <v>677</v>
      </c>
      <c r="C302" s="85" t="s">
        <v>225</v>
      </c>
      <c r="D302" s="83" t="s">
        <v>318</v>
      </c>
      <c r="E302" s="4" t="s">
        <v>479</v>
      </c>
      <c r="F302" s="86">
        <v>35464.993333333332</v>
      </c>
      <c r="G302" s="26">
        <f>Таблица1[[#This Row],[RRP*, руб. с НДС]]*0.82</f>
        <v>29081.29453333333</v>
      </c>
      <c r="H302" s="142" t="s">
        <v>1497</v>
      </c>
    </row>
    <row r="303" spans="2:8" ht="120" x14ac:dyDescent="0.25">
      <c r="B303" s="20" t="s">
        <v>677</v>
      </c>
      <c r="C303" s="85" t="s">
        <v>226</v>
      </c>
      <c r="D303" s="83" t="s">
        <v>319</v>
      </c>
      <c r="E303" s="4" t="s">
        <v>479</v>
      </c>
      <c r="F303" s="86">
        <v>36522.326666666668</v>
      </c>
      <c r="G303" s="26">
        <f>Таблица1[[#This Row],[RRP*, руб. с НДС]]*0.82</f>
        <v>29948.307866666666</v>
      </c>
      <c r="H303" s="142" t="s">
        <v>1497</v>
      </c>
    </row>
    <row r="304" spans="2:8" ht="120" x14ac:dyDescent="0.25">
      <c r="B304" s="20" t="s">
        <v>677</v>
      </c>
      <c r="C304" s="85" t="s">
        <v>144</v>
      </c>
      <c r="D304" s="83" t="s">
        <v>320</v>
      </c>
      <c r="E304" s="4" t="s">
        <v>480</v>
      </c>
      <c r="F304" s="86">
        <v>43693.486666666671</v>
      </c>
      <c r="G304" s="26">
        <f>Таблица1[[#This Row],[RRP*, руб. с НДС]]*0.82</f>
        <v>35828.659066666667</v>
      </c>
      <c r="H304" s="142" t="s">
        <v>1498</v>
      </c>
    </row>
    <row r="305" spans="2:8" ht="120" x14ac:dyDescent="0.25">
      <c r="B305" s="20" t="s">
        <v>677</v>
      </c>
      <c r="C305" s="85" t="s">
        <v>145</v>
      </c>
      <c r="D305" s="83" t="s">
        <v>321</v>
      </c>
      <c r="E305" s="4" t="s">
        <v>480</v>
      </c>
      <c r="F305" s="86">
        <v>44998.073333333326</v>
      </c>
      <c r="G305" s="26">
        <f>Таблица1[[#This Row],[RRP*, руб. с НДС]]*0.82</f>
        <v>36898.420133333326</v>
      </c>
      <c r="H305" s="142" t="s">
        <v>1499</v>
      </c>
    </row>
    <row r="306" spans="2:8" ht="120" x14ac:dyDescent="0.25">
      <c r="B306" s="20" t="s">
        <v>677</v>
      </c>
      <c r="C306" s="85" t="s">
        <v>146</v>
      </c>
      <c r="D306" s="83" t="s">
        <v>322</v>
      </c>
      <c r="E306" s="4" t="s">
        <v>481</v>
      </c>
      <c r="F306" s="86">
        <v>49900.846666666672</v>
      </c>
      <c r="G306" s="26">
        <f>Таблица1[[#This Row],[RRP*, руб. с НДС]]*0.82</f>
        <v>40918.694266666665</v>
      </c>
      <c r="H306" s="142" t="s">
        <v>1500</v>
      </c>
    </row>
    <row r="307" spans="2:8" ht="120" x14ac:dyDescent="0.25">
      <c r="B307" s="20" t="s">
        <v>677</v>
      </c>
      <c r="C307" s="85" t="s">
        <v>147</v>
      </c>
      <c r="D307" s="83" t="s">
        <v>323</v>
      </c>
      <c r="E307" s="4" t="s">
        <v>481</v>
      </c>
      <c r="F307" s="86">
        <v>51388.433333333327</v>
      </c>
      <c r="G307" s="26">
        <f>Таблица1[[#This Row],[RRP*, руб. с НДС]]*0.82</f>
        <v>42138.515333333329</v>
      </c>
      <c r="H307" s="142" t="s">
        <v>1500</v>
      </c>
    </row>
    <row r="308" spans="2:8" ht="120" x14ac:dyDescent="0.25">
      <c r="B308" s="20" t="s">
        <v>677</v>
      </c>
      <c r="C308" s="85" t="s">
        <v>148</v>
      </c>
      <c r="D308" s="83" t="s">
        <v>324</v>
      </c>
      <c r="E308" s="4" t="s">
        <v>482</v>
      </c>
      <c r="F308" s="86">
        <v>54430.299999999996</v>
      </c>
      <c r="G308" s="26">
        <f>Таблица1[[#This Row],[RRP*, руб. с НДС]]*0.82</f>
        <v>44632.84599999999</v>
      </c>
      <c r="H308" s="142" t="s">
        <v>1501</v>
      </c>
    </row>
    <row r="309" spans="2:8" ht="120" x14ac:dyDescent="0.25">
      <c r="B309" s="20" t="s">
        <v>677</v>
      </c>
      <c r="C309" s="85" t="s">
        <v>149</v>
      </c>
      <c r="D309" s="83" t="s">
        <v>325</v>
      </c>
      <c r="E309" s="4" t="s">
        <v>482</v>
      </c>
      <c r="F309" s="86">
        <v>56256.23333333333</v>
      </c>
      <c r="G309" s="26">
        <f>Таблица1[[#This Row],[RRP*, руб. с НДС]]*0.82</f>
        <v>46130.111333333327</v>
      </c>
      <c r="H309" s="142" t="s">
        <v>1501</v>
      </c>
    </row>
    <row r="310" spans="2:8" ht="120" x14ac:dyDescent="0.25">
      <c r="B310" s="20" t="s">
        <v>677</v>
      </c>
      <c r="C310" s="85" t="s">
        <v>227</v>
      </c>
      <c r="D310" s="83" t="s">
        <v>326</v>
      </c>
      <c r="E310" s="4" t="s">
        <v>483</v>
      </c>
      <c r="F310" s="86">
        <v>16741.246666666666</v>
      </c>
      <c r="G310" s="26">
        <f>Таблица1[[#This Row],[RRP*, руб. с НДС]]*0.82</f>
        <v>13727.822266666666</v>
      </c>
      <c r="H310" s="142" t="s">
        <v>1502</v>
      </c>
    </row>
    <row r="311" spans="2:8" ht="120" x14ac:dyDescent="0.25">
      <c r="B311" s="20" t="s">
        <v>677</v>
      </c>
      <c r="C311" s="85" t="s">
        <v>228</v>
      </c>
      <c r="D311" s="83" t="s">
        <v>327</v>
      </c>
      <c r="E311" s="4" t="s">
        <v>483</v>
      </c>
      <c r="F311" s="86">
        <v>14641.22</v>
      </c>
      <c r="G311" s="26">
        <f>Таблица1[[#This Row],[RRP*, руб. с НДС]]*0.82</f>
        <v>12005.800399999998</v>
      </c>
      <c r="H311" s="142" t="s">
        <v>1502</v>
      </c>
    </row>
    <row r="312" spans="2:8" ht="120" x14ac:dyDescent="0.25">
      <c r="B312" s="20" t="s">
        <v>677</v>
      </c>
      <c r="C312" s="85" t="s">
        <v>150</v>
      </c>
      <c r="D312" s="83" t="s">
        <v>328</v>
      </c>
      <c r="E312" s="4" t="s">
        <v>484</v>
      </c>
      <c r="F312" s="86">
        <v>18030.38</v>
      </c>
      <c r="G312" s="26">
        <f>Таблица1[[#This Row],[RRP*, руб. с НДС]]*0.82</f>
        <v>14784.911599999999</v>
      </c>
      <c r="H312" s="142" t="s">
        <v>1503</v>
      </c>
    </row>
    <row r="313" spans="2:8" ht="120" x14ac:dyDescent="0.25">
      <c r="B313" s="20" t="s">
        <v>677</v>
      </c>
      <c r="C313" s="85" t="s">
        <v>1</v>
      </c>
      <c r="D313" s="83" t="s">
        <v>329</v>
      </c>
      <c r="E313" s="4" t="s">
        <v>484</v>
      </c>
      <c r="F313" s="86">
        <v>15766.06</v>
      </c>
      <c r="G313" s="26">
        <f>Таблица1[[#This Row],[RRP*, руб. с НДС]]*0.82</f>
        <v>12928.169199999998</v>
      </c>
      <c r="H313" s="142" t="s">
        <v>1503</v>
      </c>
    </row>
    <row r="314" spans="2:8" ht="120" x14ac:dyDescent="0.25">
      <c r="B314" s="20" t="s">
        <v>677</v>
      </c>
      <c r="C314" s="85" t="s">
        <v>151</v>
      </c>
      <c r="D314" s="83" t="s">
        <v>330</v>
      </c>
      <c r="E314" s="4" t="s">
        <v>485</v>
      </c>
      <c r="F314" s="86">
        <v>19482.993333333336</v>
      </c>
      <c r="G314" s="26">
        <f>Таблица1[[#This Row],[RRP*, руб. с НДС]]*0.82</f>
        <v>15976.054533333334</v>
      </c>
      <c r="H314" s="142" t="s">
        <v>1504</v>
      </c>
    </row>
    <row r="315" spans="2:8" ht="120" x14ac:dyDescent="0.25">
      <c r="B315" s="20" t="s">
        <v>677</v>
      </c>
      <c r="C315" s="85" t="s">
        <v>152</v>
      </c>
      <c r="D315" s="83" t="s">
        <v>331</v>
      </c>
      <c r="E315" s="4" t="s">
        <v>485</v>
      </c>
      <c r="F315" s="86">
        <v>17039.739999999998</v>
      </c>
      <c r="G315" s="26">
        <f>Таблица1[[#This Row],[RRP*, руб. с НДС]]*0.82</f>
        <v>13972.586799999997</v>
      </c>
      <c r="H315" s="142" t="s">
        <v>1504</v>
      </c>
    </row>
    <row r="316" spans="2:8" ht="120" x14ac:dyDescent="0.25">
      <c r="B316" s="20" t="s">
        <v>677</v>
      </c>
      <c r="C316" s="85" t="s">
        <v>153</v>
      </c>
      <c r="D316" s="83" t="s">
        <v>332</v>
      </c>
      <c r="E316" s="4" t="s">
        <v>486</v>
      </c>
      <c r="F316" s="86">
        <v>22240.193333333333</v>
      </c>
      <c r="G316" s="26">
        <f>Таблица1[[#This Row],[RRP*, руб. с НДС]]*0.82</f>
        <v>18236.958533333331</v>
      </c>
      <c r="H316" s="142" t="s">
        <v>1505</v>
      </c>
    </row>
    <row r="317" spans="2:8" ht="120" x14ac:dyDescent="0.25">
      <c r="B317" s="20" t="s">
        <v>677</v>
      </c>
      <c r="C317" s="85" t="s">
        <v>154</v>
      </c>
      <c r="D317" s="83" t="s">
        <v>333</v>
      </c>
      <c r="E317" s="4" t="s">
        <v>486</v>
      </c>
      <c r="F317" s="86">
        <v>19454.526666666668</v>
      </c>
      <c r="G317" s="26">
        <f>Таблица1[[#This Row],[RRP*, руб. с НДС]]*0.82</f>
        <v>15952.711866666667</v>
      </c>
      <c r="H317" s="142" t="s">
        <v>1505</v>
      </c>
    </row>
    <row r="318" spans="2:8" ht="120" x14ac:dyDescent="0.25">
      <c r="B318" s="20" t="s">
        <v>677</v>
      </c>
      <c r="C318" s="85" t="s">
        <v>229</v>
      </c>
      <c r="D318" s="83" t="s">
        <v>334</v>
      </c>
      <c r="E318" s="4" t="s">
        <v>487</v>
      </c>
      <c r="F318" s="86">
        <v>18092.193333333333</v>
      </c>
      <c r="G318" s="26">
        <f>Таблица1[[#This Row],[RRP*, руб. с НДС]]*0.82</f>
        <v>14835.598533333332</v>
      </c>
      <c r="H318" s="142" t="s">
        <v>1506</v>
      </c>
    </row>
    <row r="319" spans="2:8" ht="120" x14ac:dyDescent="0.25">
      <c r="B319" s="20" t="s">
        <v>677</v>
      </c>
      <c r="C319" s="85" t="s">
        <v>230</v>
      </c>
      <c r="D319" s="83" t="s">
        <v>335</v>
      </c>
      <c r="E319" s="4" t="s">
        <v>487</v>
      </c>
      <c r="F319" s="86">
        <v>15819.74</v>
      </c>
      <c r="G319" s="26">
        <f>Таблица1[[#This Row],[RRP*, руб. с НДС]]*0.82</f>
        <v>12972.186799999999</v>
      </c>
      <c r="H319" s="142" t="s">
        <v>1506</v>
      </c>
    </row>
    <row r="320" spans="2:8" ht="120" x14ac:dyDescent="0.25">
      <c r="B320" s="20" t="s">
        <v>677</v>
      </c>
      <c r="C320" s="85" t="s">
        <v>155</v>
      </c>
      <c r="D320" s="83" t="s">
        <v>336</v>
      </c>
      <c r="E320" s="4" t="s">
        <v>488</v>
      </c>
      <c r="F320" s="86">
        <v>19486.246666666666</v>
      </c>
      <c r="G320" s="26">
        <f>Таблица1[[#This Row],[RRP*, руб. с НДС]]*0.82</f>
        <v>15978.722266666666</v>
      </c>
      <c r="H320" s="142" t="s">
        <v>1507</v>
      </c>
    </row>
    <row r="321" spans="2:8" ht="120" x14ac:dyDescent="0.25">
      <c r="B321" s="20" t="s">
        <v>677</v>
      </c>
      <c r="C321" s="85" t="s">
        <v>156</v>
      </c>
      <c r="D321" s="83" t="s">
        <v>337</v>
      </c>
      <c r="E321" s="4" t="s">
        <v>488</v>
      </c>
      <c r="F321" s="86">
        <v>17040.553333333333</v>
      </c>
      <c r="G321" s="26">
        <f>Таблица1[[#This Row],[RRP*, руб. с НДС]]*0.82</f>
        <v>13973.253733333333</v>
      </c>
      <c r="H321" s="142" t="s">
        <v>1507</v>
      </c>
    </row>
    <row r="322" spans="2:8" ht="120" x14ac:dyDescent="0.25">
      <c r="B322" s="20" t="s">
        <v>677</v>
      </c>
      <c r="C322" s="85" t="s">
        <v>157</v>
      </c>
      <c r="D322" s="83" t="s">
        <v>338</v>
      </c>
      <c r="E322" s="4" t="s">
        <v>489</v>
      </c>
      <c r="F322" s="86">
        <v>21051.913333333334</v>
      </c>
      <c r="G322" s="26">
        <f>Таблица1[[#This Row],[RRP*, руб. с НДС]]*0.82</f>
        <v>17262.568933333332</v>
      </c>
      <c r="H322" s="142" t="s">
        <v>1508</v>
      </c>
    </row>
    <row r="323" spans="2:8" ht="120" x14ac:dyDescent="0.25">
      <c r="B323" s="20" t="s">
        <v>677</v>
      </c>
      <c r="C323" s="85" t="s">
        <v>158</v>
      </c>
      <c r="D323" s="83" t="s">
        <v>339</v>
      </c>
      <c r="E323" s="4" t="s">
        <v>489</v>
      </c>
      <c r="F323" s="86">
        <v>18414.273333333334</v>
      </c>
      <c r="G323" s="26">
        <f>Таблица1[[#This Row],[RRP*, руб. с НДС]]*0.82</f>
        <v>15099.704133333333</v>
      </c>
      <c r="H323" s="142" t="s">
        <v>1508</v>
      </c>
    </row>
    <row r="324" spans="2:8" ht="120" x14ac:dyDescent="0.25">
      <c r="B324" s="20" t="s">
        <v>677</v>
      </c>
      <c r="C324" s="85" t="s">
        <v>159</v>
      </c>
      <c r="D324" s="83" t="s">
        <v>340</v>
      </c>
      <c r="E324" s="4" t="s">
        <v>490</v>
      </c>
      <c r="F324" s="86">
        <v>24031.153333333335</v>
      </c>
      <c r="G324" s="26">
        <f>Таблица1[[#This Row],[RRP*, руб. с НДС]]*0.82</f>
        <v>19705.545733333332</v>
      </c>
      <c r="H324" s="142" t="s">
        <v>1509</v>
      </c>
    </row>
    <row r="325" spans="2:8" ht="120" x14ac:dyDescent="0.25">
      <c r="B325" s="20" t="s">
        <v>677</v>
      </c>
      <c r="C325" s="85" t="s">
        <v>160</v>
      </c>
      <c r="D325" s="83" t="s">
        <v>341</v>
      </c>
      <c r="E325" s="4" t="s">
        <v>490</v>
      </c>
      <c r="F325" s="86">
        <v>21021.82</v>
      </c>
      <c r="G325" s="26">
        <f>Таблица1[[#This Row],[RRP*, руб. с НДС]]*0.82</f>
        <v>17237.892399999997</v>
      </c>
      <c r="H325" s="142" t="s">
        <v>1509</v>
      </c>
    </row>
    <row r="326" spans="2:8" ht="120" x14ac:dyDescent="0.25">
      <c r="B326" s="20" t="s">
        <v>677</v>
      </c>
      <c r="C326" s="85" t="s">
        <v>231</v>
      </c>
      <c r="D326" s="83" t="s">
        <v>342</v>
      </c>
      <c r="E326" s="4" t="s">
        <v>491</v>
      </c>
      <c r="F326" s="86">
        <v>19549.686666666668</v>
      </c>
      <c r="G326" s="26">
        <f>Таблица1[[#This Row],[RRP*, руб. с НДС]]*0.82</f>
        <v>16030.743066666668</v>
      </c>
      <c r="H326" s="142" t="s">
        <v>1510</v>
      </c>
    </row>
    <row r="327" spans="2:8" ht="120" x14ac:dyDescent="0.25">
      <c r="B327" s="20" t="s">
        <v>677</v>
      </c>
      <c r="C327" s="85" t="s">
        <v>232</v>
      </c>
      <c r="D327" s="83" t="s">
        <v>343</v>
      </c>
      <c r="E327" s="4" t="s">
        <v>491</v>
      </c>
      <c r="F327" s="86">
        <v>17096.673333333336</v>
      </c>
      <c r="G327" s="26">
        <f>Таблица1[[#This Row],[RRP*, руб. с НДС]]*0.82</f>
        <v>14019.272133333334</v>
      </c>
      <c r="H327" s="142" t="s">
        <v>1510</v>
      </c>
    </row>
    <row r="328" spans="2:8" ht="120" x14ac:dyDescent="0.25">
      <c r="B328" s="20" t="s">
        <v>677</v>
      </c>
      <c r="C328" s="85" t="s">
        <v>161</v>
      </c>
      <c r="D328" s="83" t="s">
        <v>344</v>
      </c>
      <c r="E328" s="4" t="s">
        <v>492</v>
      </c>
      <c r="F328" s="86">
        <v>21059.23333333333</v>
      </c>
      <c r="G328" s="26">
        <f>Таблица1[[#This Row],[RRP*, руб. с НДС]]*0.82</f>
        <v>17268.57133333333</v>
      </c>
      <c r="H328" s="142" t="s">
        <v>1511</v>
      </c>
    </row>
    <row r="329" spans="2:8" ht="120" x14ac:dyDescent="0.25">
      <c r="B329" s="20" t="s">
        <v>677</v>
      </c>
      <c r="C329" s="85" t="s">
        <v>162</v>
      </c>
      <c r="D329" s="83" t="s">
        <v>345</v>
      </c>
      <c r="E329" s="4" t="s">
        <v>492</v>
      </c>
      <c r="F329" s="86">
        <v>18420.78</v>
      </c>
      <c r="G329" s="26">
        <f>Таблица1[[#This Row],[RRP*, руб. с НДС]]*0.82</f>
        <v>15105.039599999998</v>
      </c>
      <c r="H329" s="142" t="s">
        <v>1511</v>
      </c>
    </row>
    <row r="330" spans="2:8" ht="120" x14ac:dyDescent="0.25">
      <c r="B330" s="20" t="s">
        <v>677</v>
      </c>
      <c r="C330" s="85" t="s">
        <v>163</v>
      </c>
      <c r="D330" s="83" t="s">
        <v>346</v>
      </c>
      <c r="E330" s="4" t="s">
        <v>493</v>
      </c>
      <c r="F330" s="86">
        <v>22331.286666666663</v>
      </c>
      <c r="G330" s="26">
        <f>Таблица1[[#This Row],[RRP*, руб. с НДС]]*0.82</f>
        <v>18311.655066666663</v>
      </c>
      <c r="H330" s="142" t="s">
        <v>1512</v>
      </c>
    </row>
    <row r="331" spans="2:8" ht="120" x14ac:dyDescent="0.25">
      <c r="B331" s="20" t="s">
        <v>677</v>
      </c>
      <c r="C331" s="85" t="s">
        <v>164</v>
      </c>
      <c r="D331" s="83" t="s">
        <v>347</v>
      </c>
      <c r="E331" s="4" t="s">
        <v>493</v>
      </c>
      <c r="F331" s="86">
        <v>19535.046666666665</v>
      </c>
      <c r="G331" s="26">
        <f>Таблица1[[#This Row],[RRP*, руб. с НДС]]*0.82</f>
        <v>16018.738266666665</v>
      </c>
      <c r="H331" s="142" t="s">
        <v>1512</v>
      </c>
    </row>
    <row r="332" spans="2:8" ht="120" x14ac:dyDescent="0.25">
      <c r="B332" s="20" t="s">
        <v>677</v>
      </c>
      <c r="C332" s="85" t="s">
        <v>165</v>
      </c>
      <c r="D332" s="83" t="s">
        <v>348</v>
      </c>
      <c r="E332" s="4" t="s">
        <v>494</v>
      </c>
      <c r="F332" s="86">
        <v>25491.899999999998</v>
      </c>
      <c r="G332" s="26">
        <f>Таблица1[[#This Row],[RRP*, руб. с НДС]]*0.82</f>
        <v>20903.357999999997</v>
      </c>
      <c r="H332" s="142" t="s">
        <v>1513</v>
      </c>
    </row>
    <row r="333" spans="2:8" ht="120" x14ac:dyDescent="0.25">
      <c r="B333" s="20" t="s">
        <v>677</v>
      </c>
      <c r="C333" s="85" t="s">
        <v>166</v>
      </c>
      <c r="D333" s="83" t="s">
        <v>349</v>
      </c>
      <c r="E333" s="4" t="s">
        <v>494</v>
      </c>
      <c r="F333" s="86">
        <v>22297.94</v>
      </c>
      <c r="G333" s="26">
        <f>Таблица1[[#This Row],[RRP*, руб. с НДС]]*0.82</f>
        <v>18284.310799999999</v>
      </c>
      <c r="H333" s="142" t="s">
        <v>1513</v>
      </c>
    </row>
    <row r="334" spans="2:8" ht="120" x14ac:dyDescent="0.25">
      <c r="B334" s="20" t="s">
        <v>677</v>
      </c>
      <c r="C334" s="85" t="s">
        <v>233</v>
      </c>
      <c r="D334" s="83" t="s">
        <v>350</v>
      </c>
      <c r="E334" s="4" t="s">
        <v>495</v>
      </c>
      <c r="F334" s="86">
        <v>20549.273333333334</v>
      </c>
      <c r="G334" s="26">
        <f>Таблица1[[#This Row],[RRP*, руб. с НДС]]*0.82</f>
        <v>16850.404133333333</v>
      </c>
      <c r="H334" s="142" t="s">
        <v>1514</v>
      </c>
    </row>
    <row r="335" spans="2:8" ht="120" x14ac:dyDescent="0.25">
      <c r="B335" s="20" t="s">
        <v>677</v>
      </c>
      <c r="C335" s="85" t="s">
        <v>234</v>
      </c>
      <c r="D335" s="83" t="s">
        <v>351</v>
      </c>
      <c r="E335" s="4" t="s">
        <v>495</v>
      </c>
      <c r="F335" s="86">
        <v>17978.326666666668</v>
      </c>
      <c r="G335" s="26">
        <f>Таблица1[[#This Row],[RRP*, руб. с НДС]]*0.82</f>
        <v>14742.227866666666</v>
      </c>
      <c r="H335" s="142" t="s">
        <v>1514</v>
      </c>
    </row>
    <row r="336" spans="2:8" ht="120" x14ac:dyDescent="0.25">
      <c r="B336" s="20" t="s">
        <v>677</v>
      </c>
      <c r="C336" s="85" t="s">
        <v>167</v>
      </c>
      <c r="D336" s="83" t="s">
        <v>352</v>
      </c>
      <c r="E336" s="4" t="s">
        <v>496</v>
      </c>
      <c r="F336" s="86">
        <v>22138.526666666668</v>
      </c>
      <c r="G336" s="26">
        <f>Таблица1[[#This Row],[RRP*, руб. с НДС]]*0.82</f>
        <v>18153.591866666666</v>
      </c>
      <c r="H336" s="142" t="s">
        <v>1515</v>
      </c>
    </row>
    <row r="337" spans="2:8" ht="120" x14ac:dyDescent="0.25">
      <c r="B337" s="20" t="s">
        <v>677</v>
      </c>
      <c r="C337" s="85" t="s">
        <v>168</v>
      </c>
      <c r="D337" s="83" t="s">
        <v>353</v>
      </c>
      <c r="E337" s="4" t="s">
        <v>496</v>
      </c>
      <c r="F337" s="86">
        <v>19360.993333333328</v>
      </c>
      <c r="G337" s="26">
        <f>Таблица1[[#This Row],[RRP*, руб. с НДС]]*0.82</f>
        <v>15876.014533333328</v>
      </c>
      <c r="H337" s="142" t="s">
        <v>1515</v>
      </c>
    </row>
    <row r="338" spans="2:8" ht="120" x14ac:dyDescent="0.25">
      <c r="B338" s="20" t="s">
        <v>677</v>
      </c>
      <c r="C338" s="85" t="s">
        <v>169</v>
      </c>
      <c r="D338" s="83" t="s">
        <v>354</v>
      </c>
      <c r="E338" s="4" t="s">
        <v>497</v>
      </c>
      <c r="F338" s="86">
        <v>23459.38</v>
      </c>
      <c r="G338" s="26">
        <f>Таблица1[[#This Row],[RRP*, руб. с НДС]]*0.82</f>
        <v>19236.691599999998</v>
      </c>
      <c r="H338" s="142" t="s">
        <v>1516</v>
      </c>
    </row>
    <row r="339" spans="2:8" ht="120" x14ac:dyDescent="0.25">
      <c r="B339" s="20" t="s">
        <v>677</v>
      </c>
      <c r="C339" s="85" t="s">
        <v>170</v>
      </c>
      <c r="D339" s="83" t="s">
        <v>355</v>
      </c>
      <c r="E339" s="4" t="s">
        <v>497</v>
      </c>
      <c r="F339" s="86">
        <v>20521.62</v>
      </c>
      <c r="G339" s="26">
        <f>Таблица1[[#This Row],[RRP*, руб. с НДС]]*0.82</f>
        <v>16827.7284</v>
      </c>
      <c r="H339" s="142" t="s">
        <v>1516</v>
      </c>
    </row>
    <row r="340" spans="2:8" ht="120" x14ac:dyDescent="0.25">
      <c r="B340" s="20" t="s">
        <v>677</v>
      </c>
      <c r="C340" s="85" t="s">
        <v>171</v>
      </c>
      <c r="D340" s="83" t="s">
        <v>356</v>
      </c>
      <c r="E340" s="4" t="s">
        <v>498</v>
      </c>
      <c r="F340" s="86">
        <v>26777.78</v>
      </c>
      <c r="G340" s="26">
        <f>Таблица1[[#This Row],[RRP*, руб. с НДС]]*0.82</f>
        <v>21957.779599999998</v>
      </c>
      <c r="H340" s="142" t="s">
        <v>1517</v>
      </c>
    </row>
    <row r="341" spans="2:8" ht="120" x14ac:dyDescent="0.25">
      <c r="B341" s="20" t="s">
        <v>677</v>
      </c>
      <c r="C341" s="85" t="s">
        <v>172</v>
      </c>
      <c r="D341" s="83" t="s">
        <v>357</v>
      </c>
      <c r="E341" s="4" t="s">
        <v>498</v>
      </c>
      <c r="F341" s="86">
        <v>23425.22</v>
      </c>
      <c r="G341" s="26">
        <f>Таблица1[[#This Row],[RRP*, руб. с НДС]]*0.82</f>
        <v>19208.680400000001</v>
      </c>
      <c r="H341" s="142" t="s">
        <v>1517</v>
      </c>
    </row>
  </sheetData>
  <autoFilter ref="G14:H341" xr:uid="{00000000-0009-0000-0000-000009000000}"/>
  <mergeCells count="2">
    <mergeCell ref="B1:B13"/>
    <mergeCell ref="C11:F11"/>
  </mergeCells>
  <phoneticPr fontId="5" type="noConversion"/>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K97"/>
  <sheetViews>
    <sheetView zoomScale="70" zoomScaleNormal="70" workbookViewId="0">
      <selection activeCell="G15" sqref="G15"/>
    </sheetView>
  </sheetViews>
  <sheetFormatPr defaultColWidth="8.7109375" defaultRowHeight="15" x14ac:dyDescent="0.25"/>
  <cols>
    <col min="1" max="1" width="3.85546875" style="98" customWidth="1"/>
    <col min="2" max="2" width="32.42578125" style="53" customWidth="1"/>
    <col min="3" max="3" width="23.85546875" style="8" customWidth="1"/>
    <col min="4" max="4" width="50.28515625" style="8" customWidth="1"/>
    <col min="5" max="5" width="14.5703125" style="8" bestFit="1" customWidth="1"/>
    <col min="6" max="6" width="14.42578125" style="8" customWidth="1"/>
    <col min="7" max="7" width="12.28515625" style="8" customWidth="1"/>
    <col min="8" max="8" width="87.7109375" style="53" customWidth="1"/>
    <col min="9" max="16384" width="8.7109375" style="53"/>
  </cols>
  <sheetData>
    <row r="2" spans="1:11" ht="15.75" x14ac:dyDescent="0.25">
      <c r="B2" s="237"/>
      <c r="C2" s="7"/>
    </row>
    <row r="3" spans="1:11" ht="15.75" x14ac:dyDescent="0.25">
      <c r="B3" s="237"/>
      <c r="C3" s="7"/>
      <c r="D3" s="7"/>
      <c r="E3" s="7"/>
    </row>
    <row r="4" spans="1:11" ht="15.75" x14ac:dyDescent="0.25">
      <c r="B4" s="237"/>
      <c r="C4" s="7"/>
      <c r="D4" s="7"/>
      <c r="E4" s="7"/>
    </row>
    <row r="5" spans="1:11" ht="15.75" x14ac:dyDescent="0.25">
      <c r="B5" s="237"/>
      <c r="C5" s="7"/>
      <c r="D5" s="7"/>
      <c r="E5" s="7"/>
    </row>
    <row r="6" spans="1:11" ht="15.75" x14ac:dyDescent="0.25">
      <c r="B6" s="237"/>
      <c r="C6" s="7"/>
      <c r="D6" s="7"/>
      <c r="E6" s="7"/>
    </row>
    <row r="7" spans="1:11" ht="15.75" x14ac:dyDescent="0.25">
      <c r="B7" s="237"/>
      <c r="C7" s="7"/>
      <c r="D7" s="7"/>
      <c r="E7" s="7"/>
    </row>
    <row r="8" spans="1:11" ht="15.75" x14ac:dyDescent="0.25">
      <c r="B8" s="237"/>
      <c r="C8" s="7"/>
      <c r="D8" s="7"/>
      <c r="E8" s="7"/>
    </row>
    <row r="9" spans="1:11" ht="15.75" x14ac:dyDescent="0.25">
      <c r="B9" s="237"/>
      <c r="C9" s="7"/>
      <c r="D9" s="7"/>
      <c r="E9" s="7"/>
    </row>
    <row r="10" spans="1:11" ht="21" x14ac:dyDescent="0.25">
      <c r="B10" s="237"/>
      <c r="D10" s="226" t="s">
        <v>2091</v>
      </c>
      <c r="E10" s="226"/>
      <c r="F10" s="226"/>
      <c r="G10" s="226"/>
    </row>
    <row r="11" spans="1:11" ht="21" x14ac:dyDescent="0.25">
      <c r="B11" s="237"/>
      <c r="C11" s="6"/>
      <c r="D11" s="6"/>
      <c r="E11" s="6"/>
      <c r="F11" s="6"/>
    </row>
    <row r="12" spans="1:11" ht="15.75" x14ac:dyDescent="0.25">
      <c r="B12" s="237"/>
      <c r="C12" s="43"/>
      <c r="D12" s="43"/>
      <c r="E12" s="43"/>
      <c r="F12" s="43"/>
    </row>
    <row r="13" spans="1:11" ht="55.5" customHeight="1" x14ac:dyDescent="0.25">
      <c r="A13" s="120"/>
      <c r="B13" s="87" t="s">
        <v>1266</v>
      </c>
      <c r="C13" s="88" t="s">
        <v>4</v>
      </c>
      <c r="D13" s="89" t="s">
        <v>235</v>
      </c>
      <c r="E13" s="89" t="s">
        <v>358</v>
      </c>
      <c r="F13" s="90" t="s">
        <v>2170</v>
      </c>
      <c r="G13" s="72" t="str">
        <f>CONCATENATE("Цена с учетом скидки ",Содержание!$D$12,"%")</f>
        <v>Цена с учетом скидки 0%</v>
      </c>
      <c r="H13" s="79" t="s">
        <v>675</v>
      </c>
    </row>
    <row r="14" spans="1:11" ht="55.5" customHeight="1" x14ac:dyDescent="0.25">
      <c r="A14" s="163"/>
      <c r="B14" s="127"/>
      <c r="C14" s="127"/>
      <c r="D14" s="164" t="s">
        <v>2184</v>
      </c>
      <c r="E14" s="117"/>
      <c r="F14" s="128"/>
      <c r="G14" s="152"/>
      <c r="H14" s="157"/>
      <c r="K14" s="164"/>
    </row>
    <row r="15" spans="1:11" ht="60" x14ac:dyDescent="0.25">
      <c r="A15" s="99"/>
      <c r="B15" s="126" t="s">
        <v>1268</v>
      </c>
      <c r="C15" s="127" t="s">
        <v>7</v>
      </c>
      <c r="D15" s="94" t="s">
        <v>399</v>
      </c>
      <c r="E15" s="117" t="s">
        <v>507</v>
      </c>
      <c r="F15" s="128">
        <v>4127.9411666666665</v>
      </c>
      <c r="G15" s="26">
        <f>(1-Содержание!$D$12/100)*Таблица9[[#This Row],[RRP*,  руб. с НДС]]</f>
        <v>4127.9411666666665</v>
      </c>
      <c r="H15" s="11" t="s">
        <v>1310</v>
      </c>
      <c r="J15" s="53" t="s">
        <v>1634</v>
      </c>
    </row>
    <row r="16" spans="1:11" ht="60" x14ac:dyDescent="0.25">
      <c r="A16" s="99"/>
      <c r="B16" s="126" t="s">
        <v>1268</v>
      </c>
      <c r="C16" s="127" t="s">
        <v>8</v>
      </c>
      <c r="D16" s="94" t="s">
        <v>401</v>
      </c>
      <c r="E16" s="117" t="s">
        <v>509</v>
      </c>
      <c r="F16" s="128">
        <v>5039.403166666666</v>
      </c>
      <c r="G16" s="26">
        <f>(1-Содержание!$D$12/100)*Таблица9[[#This Row],[RRP*,  руб. с НДС]]</f>
        <v>5039.403166666666</v>
      </c>
      <c r="H16" s="11" t="s">
        <v>1312</v>
      </c>
    </row>
    <row r="17" spans="1:8" ht="60" x14ac:dyDescent="0.25">
      <c r="A17" s="99"/>
      <c r="B17" s="126" t="s">
        <v>1268</v>
      </c>
      <c r="C17" s="127" t="s">
        <v>9</v>
      </c>
      <c r="D17" s="94" t="s">
        <v>403</v>
      </c>
      <c r="E17" s="117" t="s">
        <v>511</v>
      </c>
      <c r="F17" s="128">
        <v>4276.7811666666666</v>
      </c>
      <c r="G17" s="26">
        <f>(1-Содержание!$D$12/100)*Таблица9[[#This Row],[RRP*,  руб. с НДС]]</f>
        <v>4276.7811666666666</v>
      </c>
      <c r="H17" s="11" t="s">
        <v>1314</v>
      </c>
    </row>
    <row r="18" spans="1:8" ht="60" x14ac:dyDescent="0.25">
      <c r="A18" s="99"/>
      <c r="B18" s="126" t="s">
        <v>1268</v>
      </c>
      <c r="C18" s="127" t="s">
        <v>10</v>
      </c>
      <c r="D18" s="94" t="s">
        <v>405</v>
      </c>
      <c r="E18" s="117" t="s">
        <v>513</v>
      </c>
      <c r="F18" s="128">
        <v>5262.9376666666667</v>
      </c>
      <c r="G18" s="26">
        <f>(1-Содержание!$D$12/100)*Таблица9[[#This Row],[RRP*,  руб. с НДС]]</f>
        <v>5262.9376666666667</v>
      </c>
      <c r="H18" s="11" t="s">
        <v>1316</v>
      </c>
    </row>
    <row r="19" spans="1:8" ht="60" x14ac:dyDescent="0.25">
      <c r="A19" s="99"/>
      <c r="B19" s="126" t="s">
        <v>1268</v>
      </c>
      <c r="C19" s="127" t="s">
        <v>12</v>
      </c>
      <c r="D19" s="94" t="s">
        <v>407</v>
      </c>
      <c r="E19" s="117" t="s">
        <v>515</v>
      </c>
      <c r="F19" s="128">
        <v>4444.1346666666659</v>
      </c>
      <c r="G19" s="26">
        <f>(1-Содержание!$D$12/100)*Таблица9[[#This Row],[RRP*,  руб. с НДС]]</f>
        <v>4444.1346666666659</v>
      </c>
      <c r="H19" s="11" t="s">
        <v>1318</v>
      </c>
    </row>
    <row r="20" spans="1:8" ht="60" x14ac:dyDescent="0.25">
      <c r="A20" s="99"/>
      <c r="B20" s="126" t="s">
        <v>1268</v>
      </c>
      <c r="C20" s="127" t="s">
        <v>13</v>
      </c>
      <c r="D20" s="94" t="s">
        <v>409</v>
      </c>
      <c r="E20" s="117" t="s">
        <v>517</v>
      </c>
      <c r="F20" s="128">
        <v>5506.8766666666661</v>
      </c>
      <c r="G20" s="26">
        <f>(1-Содержание!$D$12/100)*Таблица9[[#This Row],[RRP*,  руб. с НДС]]</f>
        <v>5506.8766666666661</v>
      </c>
      <c r="H20" s="11" t="s">
        <v>1320</v>
      </c>
    </row>
    <row r="21" spans="1:8" ht="60" x14ac:dyDescent="0.25">
      <c r="A21" s="99"/>
      <c r="B21" s="126" t="s">
        <v>1268</v>
      </c>
      <c r="C21" s="127" t="s">
        <v>14</v>
      </c>
      <c r="D21" s="94" t="s">
        <v>411</v>
      </c>
      <c r="E21" s="117" t="s">
        <v>519</v>
      </c>
      <c r="F21" s="128">
        <v>4588.7961666666661</v>
      </c>
      <c r="G21" s="26">
        <f>(1-Содержание!$D$12/100)*Таблица9[[#This Row],[RRP*,  руб. с НДС]]</f>
        <v>4588.7961666666661</v>
      </c>
      <c r="H21" s="11" t="s">
        <v>1322</v>
      </c>
    </row>
    <row r="22" spans="1:8" ht="60" x14ac:dyDescent="0.25">
      <c r="A22" s="99"/>
      <c r="B22" s="126" t="s">
        <v>1268</v>
      </c>
      <c r="C22" s="127" t="s">
        <v>15</v>
      </c>
      <c r="D22" s="94" t="s">
        <v>413</v>
      </c>
      <c r="E22" s="117" t="s">
        <v>521</v>
      </c>
      <c r="F22" s="128">
        <v>5757.4341666666651</v>
      </c>
      <c r="G22" s="26">
        <f>(1-Содержание!$D$12/100)*Таблица9[[#This Row],[RRP*,  руб. с НДС]]</f>
        <v>5757.4341666666651</v>
      </c>
      <c r="H22" s="11" t="s">
        <v>1324</v>
      </c>
    </row>
    <row r="23" spans="1:8" ht="60" x14ac:dyDescent="0.25">
      <c r="A23" s="99"/>
      <c r="B23" s="126" t="s">
        <v>1268</v>
      </c>
      <c r="C23" s="127" t="s">
        <v>16</v>
      </c>
      <c r="D23" s="94" t="s">
        <v>415</v>
      </c>
      <c r="E23" s="117" t="s">
        <v>523</v>
      </c>
      <c r="F23" s="128">
        <v>4865.8276666666661</v>
      </c>
      <c r="G23" s="26">
        <f>(1-Содержание!$D$12/100)*Таблица9[[#This Row],[RRP*,  руб. с НДС]]</f>
        <v>4865.8276666666661</v>
      </c>
      <c r="H23" s="11" t="s">
        <v>1326</v>
      </c>
    </row>
    <row r="24" spans="1:8" ht="60" x14ac:dyDescent="0.25">
      <c r="A24" s="99"/>
      <c r="B24" s="126" t="s">
        <v>1268</v>
      </c>
      <c r="C24" s="127" t="s">
        <v>17</v>
      </c>
      <c r="D24" s="94" t="s">
        <v>417</v>
      </c>
      <c r="E24" s="117" t="s">
        <v>525</v>
      </c>
      <c r="F24" s="128">
        <v>6007.0461666666652</v>
      </c>
      <c r="G24" s="26">
        <f>(1-Содержание!$D$12/100)*Таблица9[[#This Row],[RRP*,  руб. с НДС]]</f>
        <v>6007.0461666666652</v>
      </c>
      <c r="H24" s="11" t="s">
        <v>1328</v>
      </c>
    </row>
    <row r="25" spans="1:8" ht="60" x14ac:dyDescent="0.25">
      <c r="A25" s="99"/>
      <c r="B25" s="126" t="s">
        <v>1268</v>
      </c>
      <c r="C25" s="127" t="s">
        <v>18</v>
      </c>
      <c r="D25" s="94" t="s">
        <v>419</v>
      </c>
      <c r="E25" s="117" t="s">
        <v>527</v>
      </c>
      <c r="F25" s="128">
        <v>5002.925166666666</v>
      </c>
      <c r="G25" s="26">
        <f>(1-Содержание!$D$12/100)*Таблица9[[#This Row],[RRP*,  руб. с НДС]]</f>
        <v>5002.925166666666</v>
      </c>
      <c r="H25" s="11" t="s">
        <v>1330</v>
      </c>
    </row>
    <row r="26" spans="1:8" ht="60" x14ac:dyDescent="0.25">
      <c r="A26" s="99"/>
      <c r="B26" s="126" t="s">
        <v>1268</v>
      </c>
      <c r="C26" s="127" t="s">
        <v>19</v>
      </c>
      <c r="D26" s="94" t="s">
        <v>421</v>
      </c>
      <c r="E26" s="117" t="s">
        <v>529</v>
      </c>
      <c r="F26" s="128">
        <v>6261.3856666666661</v>
      </c>
      <c r="G26" s="26">
        <f>(1-Содержание!$D$12/100)*Таблица9[[#This Row],[RRP*,  руб. с НДС]]</f>
        <v>6261.3856666666661</v>
      </c>
      <c r="H26" s="11" t="s">
        <v>1332</v>
      </c>
    </row>
    <row r="27" spans="1:8" ht="60" x14ac:dyDescent="0.25">
      <c r="A27" s="99"/>
      <c r="B27" s="126" t="s">
        <v>1268</v>
      </c>
      <c r="C27" s="127" t="s">
        <v>22</v>
      </c>
      <c r="D27" s="94" t="s">
        <v>423</v>
      </c>
      <c r="E27" s="117" t="s">
        <v>531</v>
      </c>
      <c r="F27" s="128">
        <v>3117.5981666666662</v>
      </c>
      <c r="G27" s="26">
        <f>(1-Содержание!$D$12/100)*Таблица9[[#This Row],[RRP*,  руб. с НДС]]</f>
        <v>3117.5981666666662</v>
      </c>
      <c r="H27" s="11" t="s">
        <v>1334</v>
      </c>
    </row>
    <row r="28" spans="1:8" ht="60" x14ac:dyDescent="0.25">
      <c r="A28" s="99"/>
      <c r="B28" s="126" t="s">
        <v>1268</v>
      </c>
      <c r="C28" s="127" t="s">
        <v>23</v>
      </c>
      <c r="D28" s="94" t="s">
        <v>425</v>
      </c>
      <c r="E28" s="117" t="s">
        <v>533</v>
      </c>
      <c r="F28" s="128">
        <v>3956.2566666666662</v>
      </c>
      <c r="G28" s="26">
        <f>(1-Содержание!$D$12/100)*Таблица9[[#This Row],[RRP*,  руб. с НДС]]</f>
        <v>3956.2566666666662</v>
      </c>
      <c r="H28" s="11" t="s">
        <v>1336</v>
      </c>
    </row>
    <row r="29" spans="1:8" ht="60" x14ac:dyDescent="0.25">
      <c r="A29" s="99"/>
      <c r="B29" s="126" t="s">
        <v>1268</v>
      </c>
      <c r="C29" s="127" t="s">
        <v>24</v>
      </c>
      <c r="D29" s="94" t="s">
        <v>427</v>
      </c>
      <c r="E29" s="117" t="s">
        <v>535</v>
      </c>
      <c r="F29" s="128">
        <v>3436.2316666666661</v>
      </c>
      <c r="G29" s="26">
        <f>(1-Содержание!$D$12/100)*Таблица9[[#This Row],[RRP*,  руб. с НДС]]</f>
        <v>3436.2316666666661</v>
      </c>
      <c r="H29" s="11" t="s">
        <v>1338</v>
      </c>
    </row>
    <row r="30" spans="1:8" ht="60" x14ac:dyDescent="0.25">
      <c r="A30" s="99"/>
      <c r="B30" s="126" t="s">
        <v>1268</v>
      </c>
      <c r="C30" s="127" t="s">
        <v>25</v>
      </c>
      <c r="D30" s="94" t="s">
        <v>429</v>
      </c>
      <c r="E30" s="117" t="s">
        <v>537</v>
      </c>
      <c r="F30" s="128">
        <v>4365.6581666666661</v>
      </c>
      <c r="G30" s="26">
        <f>(1-Содержание!$D$12/100)*Таблица9[[#This Row],[RRP*,  руб. с НДС]]</f>
        <v>4365.6581666666661</v>
      </c>
      <c r="H30" s="11" t="s">
        <v>1340</v>
      </c>
    </row>
    <row r="31" spans="1:8" ht="60" x14ac:dyDescent="0.25">
      <c r="A31" s="99"/>
      <c r="B31" s="126" t="s">
        <v>1268</v>
      </c>
      <c r="C31" s="127" t="s">
        <v>26</v>
      </c>
      <c r="D31" s="94" t="s">
        <v>431</v>
      </c>
      <c r="E31" s="117" t="s">
        <v>539</v>
      </c>
      <c r="F31" s="128">
        <v>3751.0831666666659</v>
      </c>
      <c r="G31" s="26">
        <f>(1-Содержание!$D$12/100)*Таблица9[[#This Row],[RRP*,  руб. с НДС]]</f>
        <v>3751.0831666666659</v>
      </c>
      <c r="H31" s="11" t="s">
        <v>1342</v>
      </c>
    </row>
    <row r="32" spans="1:8" ht="60" x14ac:dyDescent="0.25">
      <c r="A32" s="99"/>
      <c r="B32" s="126" t="s">
        <v>1268</v>
      </c>
      <c r="C32" s="127" t="s">
        <v>27</v>
      </c>
      <c r="D32" s="94" t="s">
        <v>433</v>
      </c>
      <c r="E32" s="117" t="s">
        <v>541</v>
      </c>
      <c r="F32" s="128">
        <v>4771.2776666666659</v>
      </c>
      <c r="G32" s="26">
        <f>(1-Содержание!$D$12/100)*Таблица9[[#This Row],[RRP*,  руб. с НДС]]</f>
        <v>4771.2776666666659</v>
      </c>
      <c r="H32" s="11" t="s">
        <v>1344</v>
      </c>
    </row>
    <row r="33" spans="1:8" ht="60" x14ac:dyDescent="0.25">
      <c r="A33" s="99"/>
      <c r="B33" s="126" t="s">
        <v>1268</v>
      </c>
      <c r="C33" s="127" t="s">
        <v>28</v>
      </c>
      <c r="D33" s="94" t="s">
        <v>435</v>
      </c>
      <c r="E33" s="117" t="s">
        <v>543</v>
      </c>
      <c r="F33" s="128">
        <v>3928.8371666666662</v>
      </c>
      <c r="G33" s="26">
        <f>(1-Содержание!$D$12/100)*Таблица9[[#This Row],[RRP*,  руб. с НДС]]</f>
        <v>3928.8371666666662</v>
      </c>
      <c r="H33" s="11" t="s">
        <v>1346</v>
      </c>
    </row>
    <row r="34" spans="1:8" ht="60" x14ac:dyDescent="0.25">
      <c r="A34" s="99"/>
      <c r="B34" s="126" t="s">
        <v>1268</v>
      </c>
      <c r="C34" s="127" t="s">
        <v>29</v>
      </c>
      <c r="D34" s="94" t="s">
        <v>437</v>
      </c>
      <c r="E34" s="117" t="s">
        <v>545</v>
      </c>
      <c r="F34" s="128">
        <v>4896.0836666666664</v>
      </c>
      <c r="G34" s="26">
        <f>(1-Содержание!$D$12/100)*Таблица9[[#This Row],[RRP*,  руб. с НДС]]</f>
        <v>4896.0836666666664</v>
      </c>
      <c r="H34" s="11" t="s">
        <v>1348</v>
      </c>
    </row>
    <row r="35" spans="1:8" ht="39.950000000000003" customHeight="1" x14ac:dyDescent="0.25">
      <c r="A35" s="99"/>
      <c r="B35" s="127"/>
      <c r="C35" s="127"/>
      <c r="D35" s="164" t="s">
        <v>2185</v>
      </c>
      <c r="E35" s="117"/>
      <c r="F35" s="128"/>
      <c r="G35" s="26"/>
      <c r="H35" s="11"/>
    </row>
    <row r="36" spans="1:8" ht="60" x14ac:dyDescent="0.25">
      <c r="B36" s="126" t="s">
        <v>1269</v>
      </c>
      <c r="C36" s="127" t="s">
        <v>49</v>
      </c>
      <c r="D36" s="94" t="s">
        <v>400</v>
      </c>
      <c r="E36" s="117" t="s">
        <v>508</v>
      </c>
      <c r="F36" s="128">
        <v>8992.5386666666654</v>
      </c>
      <c r="G36" s="26">
        <f>(1-Содержание!$D$12/100)*Таблица9[[#This Row],[RRP*,  руб. с НДС]]</f>
        <v>8992.5386666666654</v>
      </c>
      <c r="H36" s="11" t="s">
        <v>1311</v>
      </c>
    </row>
    <row r="37" spans="1:8" ht="60" x14ac:dyDescent="0.25">
      <c r="B37" s="126" t="s">
        <v>1269</v>
      </c>
      <c r="C37" s="127" t="s">
        <v>50</v>
      </c>
      <c r="D37" s="94" t="s">
        <v>402</v>
      </c>
      <c r="E37" s="117" t="s">
        <v>510</v>
      </c>
      <c r="F37" s="128">
        <v>11264.575166666666</v>
      </c>
      <c r="G37" s="26">
        <f>(1-Содержание!$D$12/100)*Таблица9[[#This Row],[RRP*,  руб. с НДС]]</f>
        <v>11264.575166666666</v>
      </c>
      <c r="H37" s="11" t="s">
        <v>1313</v>
      </c>
    </row>
    <row r="38" spans="1:8" ht="60" x14ac:dyDescent="0.25">
      <c r="B38" s="126" t="s">
        <v>1269</v>
      </c>
      <c r="C38" s="127" t="s">
        <v>51</v>
      </c>
      <c r="D38" s="94" t="s">
        <v>404</v>
      </c>
      <c r="E38" s="117" t="s">
        <v>512</v>
      </c>
      <c r="F38" s="128">
        <v>9456.2301666666644</v>
      </c>
      <c r="G38" s="26">
        <f>(1-Содержание!$D$12/100)*Таблица9[[#This Row],[RRP*,  руб. с НДС]]</f>
        <v>9456.2301666666644</v>
      </c>
      <c r="H38" s="11" t="s">
        <v>1315</v>
      </c>
    </row>
    <row r="39" spans="1:8" ht="60" x14ac:dyDescent="0.25">
      <c r="B39" s="126" t="s">
        <v>1269</v>
      </c>
      <c r="C39" s="127" t="s">
        <v>52</v>
      </c>
      <c r="D39" s="94" t="s">
        <v>406</v>
      </c>
      <c r="E39" s="117" t="s">
        <v>514</v>
      </c>
      <c r="F39" s="128">
        <v>11849.290666666666</v>
      </c>
      <c r="G39" s="26">
        <f>(1-Содержание!$D$12/100)*Таблица9[[#This Row],[RRP*,  руб. с НДС]]</f>
        <v>11849.290666666666</v>
      </c>
      <c r="H39" s="11" t="s">
        <v>1317</v>
      </c>
    </row>
    <row r="40" spans="1:8" ht="60" x14ac:dyDescent="0.25">
      <c r="B40" s="126" t="s">
        <v>1269</v>
      </c>
      <c r="C40" s="127" t="s">
        <v>21</v>
      </c>
      <c r="D40" s="94" t="s">
        <v>408</v>
      </c>
      <c r="E40" s="117" t="s">
        <v>516</v>
      </c>
      <c r="F40" s="128">
        <v>9940.3261666666658</v>
      </c>
      <c r="G40" s="26">
        <f>(1-Содержание!$D$12/100)*Таблица9[[#This Row],[RRP*,  руб. с НДС]]</f>
        <v>9940.3261666666658</v>
      </c>
      <c r="H40" s="11" t="s">
        <v>1319</v>
      </c>
    </row>
    <row r="41" spans="1:8" ht="60" x14ac:dyDescent="0.25">
      <c r="B41" s="126" t="s">
        <v>1269</v>
      </c>
      <c r="C41" s="127" t="s">
        <v>53</v>
      </c>
      <c r="D41" s="94" t="s">
        <v>410</v>
      </c>
      <c r="E41" s="117" t="s">
        <v>518</v>
      </c>
      <c r="F41" s="128">
        <v>12458.192666666664</v>
      </c>
      <c r="G41" s="26">
        <f>(1-Содержание!$D$12/100)*Таблица9[[#This Row],[RRP*,  руб. с НДС]]</f>
        <v>12458.192666666664</v>
      </c>
      <c r="H41" s="11" t="s">
        <v>1321</v>
      </c>
    </row>
    <row r="42" spans="1:8" ht="60" x14ac:dyDescent="0.25">
      <c r="B42" s="126" t="s">
        <v>1269</v>
      </c>
      <c r="C42" s="127" t="s">
        <v>54</v>
      </c>
      <c r="D42" s="94" t="s">
        <v>412</v>
      </c>
      <c r="E42" s="117" t="s">
        <v>520</v>
      </c>
      <c r="F42" s="128">
        <v>10176.701166666666</v>
      </c>
      <c r="G42" s="26">
        <f>(1-Содержание!$D$12/100)*Таблица9[[#This Row],[RRP*,  руб. с НДС]]</f>
        <v>10176.701166666666</v>
      </c>
      <c r="H42" s="11" t="s">
        <v>1323</v>
      </c>
    </row>
    <row r="43" spans="1:8" ht="60" x14ac:dyDescent="0.25">
      <c r="B43" s="126" t="s">
        <v>1269</v>
      </c>
      <c r="C43" s="127" t="s">
        <v>55</v>
      </c>
      <c r="D43" s="94" t="s">
        <v>414</v>
      </c>
      <c r="E43" s="117" t="s">
        <v>522</v>
      </c>
      <c r="F43" s="128">
        <v>12900.686666666665</v>
      </c>
      <c r="G43" s="26">
        <f>(1-Содержание!$D$12/100)*Таблица9[[#This Row],[RRP*,  руб. с НДС]]</f>
        <v>12900.686666666665</v>
      </c>
      <c r="H43" s="11" t="s">
        <v>1325</v>
      </c>
    </row>
    <row r="44" spans="1:8" ht="60" x14ac:dyDescent="0.25">
      <c r="B44" s="126" t="s">
        <v>1269</v>
      </c>
      <c r="C44" s="127" t="s">
        <v>56</v>
      </c>
      <c r="D44" s="94" t="s">
        <v>416</v>
      </c>
      <c r="E44" s="117" t="s">
        <v>524</v>
      </c>
      <c r="F44" s="128">
        <v>10650.396666666666</v>
      </c>
      <c r="G44" s="26">
        <f>(1-Содержание!$D$12/100)*Таблица9[[#This Row],[RRP*,  руб. с НДС]]</f>
        <v>10650.396666666666</v>
      </c>
      <c r="H44" s="11" t="s">
        <v>1327</v>
      </c>
    </row>
    <row r="45" spans="1:8" ht="60" x14ac:dyDescent="0.25">
      <c r="B45" s="126" t="s">
        <v>1269</v>
      </c>
      <c r="C45" s="127" t="s">
        <v>57</v>
      </c>
      <c r="D45" s="94" t="s">
        <v>418</v>
      </c>
      <c r="E45" s="117" t="s">
        <v>526</v>
      </c>
      <c r="F45" s="128">
        <v>13556.863666666666</v>
      </c>
      <c r="G45" s="26">
        <f>(1-Содержание!$D$12/100)*Таблица9[[#This Row],[RRP*,  руб. с НДС]]</f>
        <v>13556.863666666666</v>
      </c>
      <c r="H45" s="11" t="s">
        <v>1329</v>
      </c>
    </row>
    <row r="46" spans="1:8" ht="60" x14ac:dyDescent="0.25">
      <c r="B46" s="126" t="s">
        <v>1269</v>
      </c>
      <c r="C46" s="127" t="s">
        <v>58</v>
      </c>
      <c r="D46" s="94" t="s">
        <v>420</v>
      </c>
      <c r="E46" s="117" t="s">
        <v>528</v>
      </c>
      <c r="F46" s="128">
        <v>10886.771666666666</v>
      </c>
      <c r="G46" s="26">
        <f>(1-Содержание!$D$12/100)*Таблица9[[#This Row],[RRP*,  руб. с НДС]]</f>
        <v>10886.771666666666</v>
      </c>
      <c r="H46" s="11" t="s">
        <v>1331</v>
      </c>
    </row>
    <row r="47" spans="1:8" ht="60" x14ac:dyDescent="0.25">
      <c r="B47" s="126" t="s">
        <v>1269</v>
      </c>
      <c r="C47" s="127" t="s">
        <v>59</v>
      </c>
      <c r="D47" s="94" t="s">
        <v>422</v>
      </c>
      <c r="E47" s="117" t="s">
        <v>530</v>
      </c>
      <c r="F47" s="128">
        <v>14210.204166666665</v>
      </c>
      <c r="G47" s="26">
        <f>(1-Содержание!$D$12/100)*Таблица9[[#This Row],[RRP*,  руб. с НДС]]</f>
        <v>14210.204166666665</v>
      </c>
      <c r="H47" s="11" t="s">
        <v>1333</v>
      </c>
    </row>
    <row r="48" spans="1:8" ht="60" x14ac:dyDescent="0.25">
      <c r="B48" s="126" t="s">
        <v>1269</v>
      </c>
      <c r="C48" s="127" t="s">
        <v>60</v>
      </c>
      <c r="D48" s="94" t="s">
        <v>424</v>
      </c>
      <c r="E48" s="117" t="s">
        <v>532</v>
      </c>
      <c r="F48" s="128">
        <v>6750.2091666666647</v>
      </c>
      <c r="G48" s="26">
        <f>(1-Содержание!$D$12/100)*Таблица9[[#This Row],[RRP*,  руб. с НДС]]</f>
        <v>6750.2091666666647</v>
      </c>
      <c r="H48" s="11" t="s">
        <v>1335</v>
      </c>
    </row>
    <row r="49" spans="2:8" ht="60" x14ac:dyDescent="0.25">
      <c r="B49" s="126" t="s">
        <v>1269</v>
      </c>
      <c r="C49" s="127" t="s">
        <v>61</v>
      </c>
      <c r="D49" s="94" t="s">
        <v>426</v>
      </c>
      <c r="E49" s="117" t="s">
        <v>534</v>
      </c>
      <c r="F49" s="128">
        <v>8855.8376666666663</v>
      </c>
      <c r="G49" s="26">
        <f>(1-Содержание!$D$12/100)*Таблица9[[#This Row],[RRP*,  руб. с НДС]]</f>
        <v>8855.8376666666663</v>
      </c>
      <c r="H49" s="11" t="s">
        <v>1337</v>
      </c>
    </row>
    <row r="50" spans="2:8" ht="60" x14ac:dyDescent="0.25">
      <c r="B50" s="126" t="s">
        <v>1269</v>
      </c>
      <c r="C50" s="127" t="s">
        <v>62</v>
      </c>
      <c r="D50" s="94" t="s">
        <v>428</v>
      </c>
      <c r="E50" s="117" t="s">
        <v>536</v>
      </c>
      <c r="F50" s="128">
        <v>7439.478666666665</v>
      </c>
      <c r="G50" s="26">
        <f>(1-Содержание!$D$12/100)*Таблица9[[#This Row],[RRP*,  руб. с НДС]]</f>
        <v>7439.478666666665</v>
      </c>
      <c r="H50" s="11" t="s">
        <v>1339</v>
      </c>
    </row>
    <row r="51" spans="2:8" ht="60" x14ac:dyDescent="0.25">
      <c r="B51" s="126" t="s">
        <v>1269</v>
      </c>
      <c r="C51" s="127" t="s">
        <v>63</v>
      </c>
      <c r="D51" s="94" t="s">
        <v>430</v>
      </c>
      <c r="E51" s="117" t="s">
        <v>538</v>
      </c>
      <c r="F51" s="128">
        <v>9498.7776666666668</v>
      </c>
      <c r="G51" s="26">
        <f>(1-Содержание!$D$12/100)*Таблица9[[#This Row],[RRP*,  руб. с НДС]]</f>
        <v>9498.7776666666668</v>
      </c>
      <c r="H51" s="11" t="s">
        <v>1341</v>
      </c>
    </row>
    <row r="52" spans="2:8" ht="60" x14ac:dyDescent="0.25">
      <c r="B52" s="126" t="s">
        <v>1269</v>
      </c>
      <c r="C52" s="127" t="s">
        <v>64</v>
      </c>
      <c r="D52" s="94" t="s">
        <v>432</v>
      </c>
      <c r="E52" s="117" t="s">
        <v>540</v>
      </c>
      <c r="F52" s="128">
        <v>8126.8571666666658</v>
      </c>
      <c r="G52" s="26">
        <f>(1-Содержание!$D$12/100)*Таблица9[[#This Row],[RRP*,  руб. с НДС]]</f>
        <v>8126.8571666666658</v>
      </c>
      <c r="H52" s="11" t="s">
        <v>1343</v>
      </c>
    </row>
    <row r="53" spans="2:8" ht="60" x14ac:dyDescent="0.25">
      <c r="B53" s="126" t="s">
        <v>1269</v>
      </c>
      <c r="C53" s="127" t="s">
        <v>65</v>
      </c>
      <c r="D53" s="94" t="s">
        <v>434</v>
      </c>
      <c r="E53" s="117" t="s">
        <v>542</v>
      </c>
      <c r="F53" s="128">
        <v>10138.881166666666</v>
      </c>
      <c r="G53" s="26">
        <f>(1-Содержание!$D$12/100)*Таблица9[[#This Row],[RRP*,  руб. с НДС]]</f>
        <v>10138.881166666666</v>
      </c>
      <c r="H53" s="11" t="s">
        <v>1345</v>
      </c>
    </row>
    <row r="54" spans="2:8" ht="60" x14ac:dyDescent="0.25">
      <c r="B54" s="126" t="s">
        <v>1269</v>
      </c>
      <c r="C54" s="127" t="s">
        <v>66</v>
      </c>
      <c r="D54" s="94" t="s">
        <v>436</v>
      </c>
      <c r="E54" s="117" t="s">
        <v>544</v>
      </c>
      <c r="F54" s="128">
        <v>8546.6591666666645</v>
      </c>
      <c r="G54" s="26">
        <f>(1-Содержание!$D$12/100)*Таблица9[[#This Row],[RRP*,  руб. с НДС]]</f>
        <v>8546.6591666666645</v>
      </c>
      <c r="H54" s="11" t="s">
        <v>1347</v>
      </c>
    </row>
    <row r="55" spans="2:8" ht="60" x14ac:dyDescent="0.25">
      <c r="B55" s="126" t="s">
        <v>1269</v>
      </c>
      <c r="C55" s="127" t="s">
        <v>67</v>
      </c>
      <c r="D55" s="94" t="s">
        <v>438</v>
      </c>
      <c r="E55" s="117" t="s">
        <v>546</v>
      </c>
      <c r="F55" s="128">
        <v>10691.998666666665</v>
      </c>
      <c r="G55" s="26">
        <f>(1-Содержание!$D$12/100)*Таблица9[[#This Row],[RRP*,  руб. с НДС]]</f>
        <v>10691.998666666665</v>
      </c>
      <c r="H55" s="11" t="s">
        <v>1349</v>
      </c>
    </row>
    <row r="56" spans="2:8" ht="39" customHeight="1" x14ac:dyDescent="0.25">
      <c r="B56" s="127"/>
      <c r="C56" s="127"/>
      <c r="D56" s="164" t="s">
        <v>2187</v>
      </c>
      <c r="E56" s="117"/>
      <c r="F56" s="128"/>
      <c r="G56" s="26"/>
      <c r="H56" s="11"/>
    </row>
    <row r="57" spans="2:8" ht="60" x14ac:dyDescent="0.25">
      <c r="B57" s="126" t="s">
        <v>1265</v>
      </c>
      <c r="C57" s="127" t="s">
        <v>68</v>
      </c>
      <c r="D57" s="94" t="s">
        <v>359</v>
      </c>
      <c r="E57" s="117" t="s">
        <v>507</v>
      </c>
      <c r="F57" s="128">
        <v>4804.6649999999991</v>
      </c>
      <c r="G57" s="26">
        <f>(1-Содержание!$D$12/100)*Таблица9[[#This Row],[RRP*,  руб. с НДС]]</f>
        <v>4804.6649999999991</v>
      </c>
      <c r="H57" s="11" t="s">
        <v>1270</v>
      </c>
    </row>
    <row r="58" spans="2:8" ht="60" x14ac:dyDescent="0.25">
      <c r="B58" s="126" t="s">
        <v>1265</v>
      </c>
      <c r="C58" s="127" t="s">
        <v>69</v>
      </c>
      <c r="D58" s="94" t="s">
        <v>361</v>
      </c>
      <c r="E58" s="117" t="s">
        <v>509</v>
      </c>
      <c r="F58" s="128">
        <v>5843.7694999999994</v>
      </c>
      <c r="G58" s="26">
        <f>(1-Содержание!$D$12/100)*Таблица9[[#This Row],[RRP*,  руб. с НДС]]</f>
        <v>5843.7694999999994</v>
      </c>
      <c r="H58" s="11" t="s">
        <v>1272</v>
      </c>
    </row>
    <row r="59" spans="2:8" ht="60" x14ac:dyDescent="0.25">
      <c r="B59" s="126" t="s">
        <v>1265</v>
      </c>
      <c r="C59" s="127" t="s">
        <v>70</v>
      </c>
      <c r="D59" s="94" t="s">
        <v>363</v>
      </c>
      <c r="E59" s="117" t="s">
        <v>511</v>
      </c>
      <c r="F59" s="128">
        <v>5001.3289999999988</v>
      </c>
      <c r="G59" s="26">
        <f>(1-Содержание!$D$12/100)*Таблица9[[#This Row],[RRP*,  руб. с НДС]]</f>
        <v>5001.3289999999988</v>
      </c>
      <c r="H59" s="11" t="s">
        <v>1274</v>
      </c>
    </row>
    <row r="60" spans="2:8" ht="60" x14ac:dyDescent="0.25">
      <c r="B60" s="126" t="s">
        <v>1265</v>
      </c>
      <c r="C60" s="127" t="s">
        <v>71</v>
      </c>
      <c r="D60" s="94" t="s">
        <v>365</v>
      </c>
      <c r="E60" s="117" t="s">
        <v>513</v>
      </c>
      <c r="F60" s="128">
        <v>6125.5284999999985</v>
      </c>
      <c r="G60" s="26">
        <f>(1-Содержание!$D$12/100)*Таблица9[[#This Row],[RRP*,  руб. с НДС]]</f>
        <v>6125.5284999999985</v>
      </c>
      <c r="H60" s="11" t="s">
        <v>1276</v>
      </c>
    </row>
    <row r="61" spans="2:8" ht="60" x14ac:dyDescent="0.25">
      <c r="B61" s="126" t="s">
        <v>1265</v>
      </c>
      <c r="C61" s="127" t="s">
        <v>11</v>
      </c>
      <c r="D61" s="94" t="s">
        <v>367</v>
      </c>
      <c r="E61" s="117" t="s">
        <v>515</v>
      </c>
      <c r="F61" s="128">
        <v>5191.374499999999</v>
      </c>
      <c r="G61" s="26">
        <f>(1-Содержание!$D$12/100)*Таблица9[[#This Row],[RRP*,  руб. с НДС]]</f>
        <v>5191.374499999999</v>
      </c>
      <c r="H61" s="11" t="s">
        <v>1278</v>
      </c>
    </row>
    <row r="62" spans="2:8" ht="60" x14ac:dyDescent="0.25">
      <c r="B62" s="126" t="s">
        <v>1265</v>
      </c>
      <c r="C62" s="127" t="s">
        <v>72</v>
      </c>
      <c r="D62" s="94" t="s">
        <v>369</v>
      </c>
      <c r="E62" s="117" t="s">
        <v>517</v>
      </c>
      <c r="F62" s="128">
        <v>6403.5054999999993</v>
      </c>
      <c r="G62" s="26">
        <f>(1-Содержание!$D$12/100)*Таблица9[[#This Row],[RRP*,  руб. с НДС]]</f>
        <v>6403.5054999999993</v>
      </c>
      <c r="H62" s="11" t="s">
        <v>1280</v>
      </c>
    </row>
    <row r="63" spans="2:8" ht="60" x14ac:dyDescent="0.25">
      <c r="B63" s="126" t="s">
        <v>1265</v>
      </c>
      <c r="C63" s="127" t="s">
        <v>73</v>
      </c>
      <c r="D63" s="94" t="s">
        <v>371</v>
      </c>
      <c r="E63" s="117" t="s">
        <v>519</v>
      </c>
      <c r="F63" s="128">
        <v>5213.6293333333324</v>
      </c>
      <c r="G63" s="26">
        <f>(1-Содержание!$D$12/100)*Таблица9[[#This Row],[RRP*,  руб. с НДС]]</f>
        <v>5213.6293333333324</v>
      </c>
      <c r="H63" s="11" t="s">
        <v>1282</v>
      </c>
    </row>
    <row r="64" spans="2:8" ht="60" x14ac:dyDescent="0.25">
      <c r="B64" s="126" t="s">
        <v>1265</v>
      </c>
      <c r="C64" s="127" t="s">
        <v>74</v>
      </c>
      <c r="D64" s="94" t="s">
        <v>373</v>
      </c>
      <c r="E64" s="117" t="s">
        <v>521</v>
      </c>
      <c r="F64" s="128">
        <v>6546.7843333333312</v>
      </c>
      <c r="G64" s="26">
        <f>(1-Содержание!$D$12/100)*Таблица9[[#This Row],[RRP*,  руб. с НДС]]</f>
        <v>6546.7843333333312</v>
      </c>
      <c r="H64" s="11" t="s">
        <v>1284</v>
      </c>
    </row>
    <row r="65" spans="2:8" ht="60" x14ac:dyDescent="0.25">
      <c r="B65" s="126" t="s">
        <v>1265</v>
      </c>
      <c r="C65" s="127" t="s">
        <v>75</v>
      </c>
      <c r="D65" s="94" t="s">
        <v>375</v>
      </c>
      <c r="E65" s="117" t="s">
        <v>523</v>
      </c>
      <c r="F65" s="128">
        <v>5353.5429999999997</v>
      </c>
      <c r="G65" s="26">
        <f>(1-Содержание!$D$12/100)*Таблица9[[#This Row],[RRP*,  руб. с НДС]]</f>
        <v>5353.5429999999997</v>
      </c>
      <c r="H65" s="11" t="s">
        <v>1286</v>
      </c>
    </row>
    <row r="66" spans="2:8" ht="60" x14ac:dyDescent="0.25">
      <c r="B66" s="126" t="s">
        <v>1265</v>
      </c>
      <c r="C66" s="127" t="s">
        <v>76</v>
      </c>
      <c r="D66" s="94" t="s">
        <v>377</v>
      </c>
      <c r="E66" s="117" t="s">
        <v>525</v>
      </c>
      <c r="F66" s="128">
        <v>6659.2784999999985</v>
      </c>
      <c r="G66" s="26">
        <f>(1-Содержание!$D$12/100)*Таблица9[[#This Row],[RRP*,  руб. с НДС]]</f>
        <v>6659.2784999999985</v>
      </c>
      <c r="H66" s="11" t="s">
        <v>1288</v>
      </c>
    </row>
    <row r="67" spans="2:8" ht="60" x14ac:dyDescent="0.25">
      <c r="B67" s="126" t="s">
        <v>1265</v>
      </c>
      <c r="C67" s="127" t="s">
        <v>77</v>
      </c>
      <c r="D67" s="94" t="s">
        <v>379</v>
      </c>
      <c r="E67" s="117" t="s">
        <v>527</v>
      </c>
      <c r="F67" s="128">
        <v>5913.024833333332</v>
      </c>
      <c r="G67" s="26">
        <f>(1-Содержание!$D$12/100)*Таблица9[[#This Row],[RRP*,  руб. с НДС]]</f>
        <v>5913.024833333332</v>
      </c>
      <c r="H67" s="11" t="s">
        <v>1290</v>
      </c>
    </row>
    <row r="68" spans="2:8" ht="60" x14ac:dyDescent="0.25">
      <c r="B68" s="126" t="s">
        <v>1265</v>
      </c>
      <c r="C68" s="127" t="s">
        <v>78</v>
      </c>
      <c r="D68" s="94" t="s">
        <v>381</v>
      </c>
      <c r="E68" s="117" t="s">
        <v>529</v>
      </c>
      <c r="F68" s="128">
        <v>7346.4028333333326</v>
      </c>
      <c r="G68" s="26">
        <f>(1-Содержание!$D$12/100)*Таблица9[[#This Row],[RRP*,  руб. с НДС]]</f>
        <v>7346.4028333333326</v>
      </c>
      <c r="H68" s="11" t="s">
        <v>1292</v>
      </c>
    </row>
    <row r="69" spans="2:8" ht="60" x14ac:dyDescent="0.25">
      <c r="B69" s="126" t="s">
        <v>1265</v>
      </c>
      <c r="C69" s="127" t="s">
        <v>79</v>
      </c>
      <c r="D69" s="94" t="s">
        <v>383</v>
      </c>
      <c r="E69" s="117" t="s">
        <v>531</v>
      </c>
      <c r="F69" s="128">
        <v>3754.6109999999994</v>
      </c>
      <c r="G69" s="26">
        <f>(1-Содержание!$D$12/100)*Таблица9[[#This Row],[RRP*,  руб. с НДС]]</f>
        <v>3754.6109999999994</v>
      </c>
      <c r="H69" s="11" t="s">
        <v>1294</v>
      </c>
    </row>
    <row r="70" spans="2:8" ht="60" x14ac:dyDescent="0.25">
      <c r="B70" s="126" t="s">
        <v>1265</v>
      </c>
      <c r="C70" s="127" t="s">
        <v>80</v>
      </c>
      <c r="D70" s="94" t="s">
        <v>385</v>
      </c>
      <c r="E70" s="117" t="s">
        <v>533</v>
      </c>
      <c r="F70" s="128">
        <v>4705.7839999999987</v>
      </c>
      <c r="G70" s="26">
        <f>(1-Содержание!$D$12/100)*Таблица9[[#This Row],[RRP*,  руб. с НДС]]</f>
        <v>4705.7839999999987</v>
      </c>
      <c r="H70" s="11" t="s">
        <v>1296</v>
      </c>
    </row>
    <row r="71" spans="2:8" ht="60" x14ac:dyDescent="0.25">
      <c r="B71" s="126" t="s">
        <v>1265</v>
      </c>
      <c r="C71" s="127" t="s">
        <v>81</v>
      </c>
      <c r="D71" s="94" t="s">
        <v>387</v>
      </c>
      <c r="E71" s="117" t="s">
        <v>535</v>
      </c>
      <c r="F71" s="128">
        <v>4116.7374999999993</v>
      </c>
      <c r="G71" s="26">
        <f>(1-Содержание!$D$12/100)*Таблица9[[#This Row],[RRP*,  руб. с НДС]]</f>
        <v>4116.7374999999993</v>
      </c>
      <c r="H71" s="11" t="s">
        <v>1298</v>
      </c>
    </row>
    <row r="72" spans="2:8" ht="60" x14ac:dyDescent="0.25">
      <c r="B72" s="126" t="s">
        <v>1265</v>
      </c>
      <c r="C72" s="127" t="s">
        <v>82</v>
      </c>
      <c r="D72" s="94" t="s">
        <v>389</v>
      </c>
      <c r="E72" s="117" t="s">
        <v>537</v>
      </c>
      <c r="F72" s="128">
        <v>5175.6974999999984</v>
      </c>
      <c r="G72" s="26">
        <f>(1-Содержание!$D$12/100)*Таблица9[[#This Row],[RRP*,  руб. с НДС]]</f>
        <v>5175.6974999999984</v>
      </c>
      <c r="H72" s="11" t="s">
        <v>1300</v>
      </c>
    </row>
    <row r="73" spans="2:8" ht="60" x14ac:dyDescent="0.25">
      <c r="B73" s="126" t="s">
        <v>1265</v>
      </c>
      <c r="C73" s="127" t="s">
        <v>83</v>
      </c>
      <c r="D73" s="94" t="s">
        <v>391</v>
      </c>
      <c r="E73" s="117" t="s">
        <v>539</v>
      </c>
      <c r="F73" s="128">
        <v>4367.3153333333321</v>
      </c>
      <c r="G73" s="26">
        <f>(1-Содержание!$D$12/100)*Таблица9[[#This Row],[RRP*,  руб. с НДС]]</f>
        <v>4367.3153333333321</v>
      </c>
      <c r="H73" s="11" t="s">
        <v>1302</v>
      </c>
    </row>
    <row r="74" spans="2:8" ht="60" x14ac:dyDescent="0.25">
      <c r="B74" s="126" t="s">
        <v>1265</v>
      </c>
      <c r="C74" s="127" t="s">
        <v>84</v>
      </c>
      <c r="D74" s="94" t="s">
        <v>393</v>
      </c>
      <c r="E74" s="117" t="s">
        <v>541</v>
      </c>
      <c r="F74" s="128">
        <v>5534.0623333333324</v>
      </c>
      <c r="G74" s="26">
        <f>(1-Содержание!$D$12/100)*Таблица9[[#This Row],[RRP*,  руб. с НДС]]</f>
        <v>5534.0623333333324</v>
      </c>
      <c r="H74" s="11" t="s">
        <v>1304</v>
      </c>
    </row>
    <row r="75" spans="2:8" ht="60" x14ac:dyDescent="0.25">
      <c r="B75" s="126" t="s">
        <v>1265</v>
      </c>
      <c r="C75" s="127" t="s">
        <v>85</v>
      </c>
      <c r="D75" s="94" t="s">
        <v>395</v>
      </c>
      <c r="E75" s="117" t="s">
        <v>543</v>
      </c>
      <c r="F75" s="128">
        <v>4488.1766666666663</v>
      </c>
      <c r="G75" s="26">
        <f>(1-Содержание!$D$12/100)*Таблица9[[#This Row],[RRP*,  руб. с НДС]]</f>
        <v>4488.1766666666663</v>
      </c>
      <c r="H75" s="11" t="s">
        <v>1306</v>
      </c>
    </row>
    <row r="76" spans="2:8" ht="60" x14ac:dyDescent="0.25">
      <c r="B76" s="126" t="s">
        <v>1265</v>
      </c>
      <c r="C76" s="129" t="s">
        <v>86</v>
      </c>
      <c r="D76" s="130" t="s">
        <v>397</v>
      </c>
      <c r="E76" s="131" t="s">
        <v>545</v>
      </c>
      <c r="F76" s="132">
        <v>5587.7931666666664</v>
      </c>
      <c r="G76" s="26">
        <f>(1-Содержание!$D$12/100)*Таблица9[[#This Row],[RRP*,  руб. с НДС]]</f>
        <v>5587.7931666666664</v>
      </c>
      <c r="H76" s="11" t="s">
        <v>1308</v>
      </c>
    </row>
    <row r="77" spans="2:8" ht="37.5" x14ac:dyDescent="0.25">
      <c r="B77" s="127"/>
      <c r="C77" s="127"/>
      <c r="D77" s="164" t="s">
        <v>2186</v>
      </c>
      <c r="E77" s="117"/>
      <c r="F77" s="128"/>
      <c r="G77" s="26"/>
      <c r="H77" s="11"/>
    </row>
    <row r="78" spans="2:8" ht="60" x14ac:dyDescent="0.25">
      <c r="B78" s="126" t="s">
        <v>1267</v>
      </c>
      <c r="C78" s="127" t="s">
        <v>30</v>
      </c>
      <c r="D78" s="94" t="s">
        <v>360</v>
      </c>
      <c r="E78" s="117" t="s">
        <v>508</v>
      </c>
      <c r="F78" s="128">
        <v>10350.022499999997</v>
      </c>
      <c r="G78" s="26">
        <f>(1-Содержание!$D$12/100)*Таблица9[[#This Row],[RRP*,  руб. с НДС]]</f>
        <v>10350.022499999997</v>
      </c>
      <c r="H78" s="11" t="s">
        <v>1271</v>
      </c>
    </row>
    <row r="79" spans="2:8" ht="60" x14ac:dyDescent="0.25">
      <c r="B79" s="126" t="s">
        <v>1267</v>
      </c>
      <c r="C79" s="127" t="s">
        <v>31</v>
      </c>
      <c r="D79" s="94" t="s">
        <v>362</v>
      </c>
      <c r="E79" s="117" t="s">
        <v>510</v>
      </c>
      <c r="F79" s="128">
        <v>12943.528999999999</v>
      </c>
      <c r="G79" s="26">
        <f>(1-Содержание!$D$12/100)*Таблица9[[#This Row],[RRP*,  руб. с НДС]]</f>
        <v>12943.528999999999</v>
      </c>
      <c r="H79" s="11" t="s">
        <v>1273</v>
      </c>
    </row>
    <row r="80" spans="2:8" ht="60" x14ac:dyDescent="0.25">
      <c r="B80" s="126" t="s">
        <v>1267</v>
      </c>
      <c r="C80" s="127" t="s">
        <v>32</v>
      </c>
      <c r="D80" s="94" t="s">
        <v>364</v>
      </c>
      <c r="E80" s="117" t="s">
        <v>512</v>
      </c>
      <c r="F80" s="128">
        <v>10907.8675</v>
      </c>
      <c r="G80" s="26">
        <f>(1-Содержание!$D$12/100)*Таблица9[[#This Row],[RRP*,  руб. с НДС]]</f>
        <v>10907.8675</v>
      </c>
      <c r="H80" s="11" t="s">
        <v>1275</v>
      </c>
    </row>
    <row r="81" spans="2:8" ht="60" x14ac:dyDescent="0.25">
      <c r="B81" s="126" t="s">
        <v>1267</v>
      </c>
      <c r="C81" s="127" t="s">
        <v>33</v>
      </c>
      <c r="D81" s="94" t="s">
        <v>366</v>
      </c>
      <c r="E81" s="117" t="s">
        <v>514</v>
      </c>
      <c r="F81" s="128">
        <v>13635.634999999997</v>
      </c>
      <c r="G81" s="26">
        <f>(1-Содержание!$D$12/100)*Таблица9[[#This Row],[RRP*,  руб. с НДС]]</f>
        <v>13635.634999999997</v>
      </c>
      <c r="H81" s="11" t="s">
        <v>1277</v>
      </c>
    </row>
    <row r="82" spans="2:8" ht="60" x14ac:dyDescent="0.25">
      <c r="B82" s="126" t="s">
        <v>1267</v>
      </c>
      <c r="C82" s="127" t="s">
        <v>20</v>
      </c>
      <c r="D82" s="94" t="s">
        <v>368</v>
      </c>
      <c r="E82" s="117" t="s">
        <v>516</v>
      </c>
      <c r="F82" s="128">
        <v>11456.257499999998</v>
      </c>
      <c r="G82" s="26">
        <f>(1-Содержание!$D$12/100)*Таблица9[[#This Row],[RRP*,  руб. с НДС]]</f>
        <v>11456.257499999998</v>
      </c>
      <c r="H82" s="11" t="s">
        <v>1279</v>
      </c>
    </row>
    <row r="83" spans="2:8" ht="60" x14ac:dyDescent="0.25">
      <c r="B83" s="126" t="s">
        <v>1267</v>
      </c>
      <c r="C83" s="127" t="s">
        <v>34</v>
      </c>
      <c r="D83" s="94" t="s">
        <v>370</v>
      </c>
      <c r="E83" s="117" t="s">
        <v>518</v>
      </c>
      <c r="F83" s="128">
        <v>14329.631999999998</v>
      </c>
      <c r="G83" s="26">
        <f>(1-Содержание!$D$12/100)*Таблица9[[#This Row],[RRP*,  руб. с НДС]]</f>
        <v>14329.631999999998</v>
      </c>
      <c r="H83" s="11" t="s">
        <v>1281</v>
      </c>
    </row>
    <row r="84" spans="2:8" ht="60" x14ac:dyDescent="0.25">
      <c r="B84" s="126" t="s">
        <v>1267</v>
      </c>
      <c r="C84" s="127" t="s">
        <v>35</v>
      </c>
      <c r="D84" s="94" t="s">
        <v>372</v>
      </c>
      <c r="E84" s="117" t="s">
        <v>520</v>
      </c>
      <c r="F84" s="128">
        <v>11585.353833333333</v>
      </c>
      <c r="G84" s="26">
        <f>(1-Содержание!$D$12/100)*Таблица9[[#This Row],[RRP*,  руб. с НДС]]</f>
        <v>11585.353833333333</v>
      </c>
      <c r="H84" s="11" t="s">
        <v>1283</v>
      </c>
    </row>
    <row r="85" spans="2:8" ht="60" x14ac:dyDescent="0.25">
      <c r="B85" s="126" t="s">
        <v>1267</v>
      </c>
      <c r="C85" s="127" t="s">
        <v>36</v>
      </c>
      <c r="D85" s="94" t="s">
        <v>374</v>
      </c>
      <c r="E85" s="117" t="s">
        <v>522</v>
      </c>
      <c r="F85" s="128">
        <v>14688.48483333333</v>
      </c>
      <c r="G85" s="26">
        <f>(1-Содержание!$D$12/100)*Таблица9[[#This Row],[RRP*,  руб. с НДС]]</f>
        <v>14688.48483333333</v>
      </c>
      <c r="H85" s="11" t="s">
        <v>1285</v>
      </c>
    </row>
    <row r="86" spans="2:8" ht="60" x14ac:dyDescent="0.25">
      <c r="B86" s="126" t="s">
        <v>1267</v>
      </c>
      <c r="C86" s="127" t="s">
        <v>37</v>
      </c>
      <c r="D86" s="94" t="s">
        <v>376</v>
      </c>
      <c r="E86" s="117" t="s">
        <v>524</v>
      </c>
      <c r="F86" s="128">
        <v>11953.132999999996</v>
      </c>
      <c r="G86" s="26">
        <f>(1-Содержание!$D$12/100)*Таблица9[[#This Row],[RRP*,  руб. с НДС]]</f>
        <v>11953.132999999996</v>
      </c>
      <c r="H86" s="11" t="s">
        <v>1287</v>
      </c>
    </row>
    <row r="87" spans="2:8" ht="60" x14ac:dyDescent="0.25">
      <c r="B87" s="126" t="s">
        <v>1267</v>
      </c>
      <c r="C87" s="127" t="s">
        <v>38</v>
      </c>
      <c r="D87" s="94" t="s">
        <v>378</v>
      </c>
      <c r="E87" s="117" t="s">
        <v>526</v>
      </c>
      <c r="F87" s="128">
        <v>15260.491999999998</v>
      </c>
      <c r="G87" s="26">
        <f>(1-Содержание!$D$12/100)*Таблица9[[#This Row],[RRP*,  руб. с НДС]]</f>
        <v>15260.491999999998</v>
      </c>
      <c r="H87" s="11" t="s">
        <v>1289</v>
      </c>
    </row>
    <row r="88" spans="2:8" ht="60" x14ac:dyDescent="0.25">
      <c r="B88" s="126" t="s">
        <v>1267</v>
      </c>
      <c r="C88" s="127" t="s">
        <v>39</v>
      </c>
      <c r="D88" s="94" t="s">
        <v>380</v>
      </c>
      <c r="E88" s="117" t="s">
        <v>528</v>
      </c>
      <c r="F88" s="128">
        <v>12621.347333333331</v>
      </c>
      <c r="G88" s="26">
        <f>(1-Содержание!$D$12/100)*Таблица9[[#This Row],[RRP*,  руб. с НДС]]</f>
        <v>12621.347333333331</v>
      </c>
      <c r="H88" s="11" t="s">
        <v>1291</v>
      </c>
    </row>
    <row r="89" spans="2:8" ht="60" x14ac:dyDescent="0.25">
      <c r="B89" s="126" t="s">
        <v>1267</v>
      </c>
      <c r="C89" s="127" t="s">
        <v>40</v>
      </c>
      <c r="D89" s="94" t="s">
        <v>382</v>
      </c>
      <c r="E89" s="117" t="s">
        <v>530</v>
      </c>
      <c r="F89" s="128">
        <v>16409.965833333332</v>
      </c>
      <c r="G89" s="26">
        <f>(1-Содержание!$D$12/100)*Таблица9[[#This Row],[RRP*,  руб. с НДС]]</f>
        <v>16409.965833333332</v>
      </c>
      <c r="H89" s="11" t="s">
        <v>1293</v>
      </c>
    </row>
    <row r="90" spans="2:8" ht="60" x14ac:dyDescent="0.25">
      <c r="B90" s="126" t="s">
        <v>1267</v>
      </c>
      <c r="C90" s="127" t="s">
        <v>41</v>
      </c>
      <c r="D90" s="94" t="s">
        <v>384</v>
      </c>
      <c r="E90" s="117" t="s">
        <v>532</v>
      </c>
      <c r="F90" s="128">
        <v>7891.173499999999</v>
      </c>
      <c r="G90" s="26">
        <f>(1-Содержание!$D$12/100)*Таблица9[[#This Row],[RRP*,  руб. с НДС]]</f>
        <v>7891.173499999999</v>
      </c>
      <c r="H90" s="11" t="s">
        <v>1295</v>
      </c>
    </row>
    <row r="91" spans="2:8" ht="60" x14ac:dyDescent="0.25">
      <c r="B91" s="126" t="s">
        <v>1267</v>
      </c>
      <c r="C91" s="127" t="s">
        <v>42</v>
      </c>
      <c r="D91" s="94" t="s">
        <v>386</v>
      </c>
      <c r="E91" s="117" t="s">
        <v>534</v>
      </c>
      <c r="F91" s="128">
        <v>10293.688999999998</v>
      </c>
      <c r="G91" s="26">
        <f>(1-Содержание!$D$12/100)*Таблица9[[#This Row],[RRP*,  руб. с НДС]]</f>
        <v>10293.688999999998</v>
      </c>
      <c r="H91" s="11" t="s">
        <v>1297</v>
      </c>
    </row>
    <row r="92" spans="2:8" ht="60" x14ac:dyDescent="0.25">
      <c r="B92" s="126" t="s">
        <v>1267</v>
      </c>
      <c r="C92" s="127" t="s">
        <v>43</v>
      </c>
      <c r="D92" s="94" t="s">
        <v>388</v>
      </c>
      <c r="E92" s="117" t="s">
        <v>536</v>
      </c>
      <c r="F92" s="128">
        <v>8679.7204999999994</v>
      </c>
      <c r="G92" s="26">
        <f>(1-Содержание!$D$12/100)*Таблица9[[#This Row],[RRP*,  руб. с НДС]]</f>
        <v>8679.7204999999994</v>
      </c>
      <c r="H92" s="11" t="s">
        <v>1299</v>
      </c>
    </row>
    <row r="93" spans="2:8" ht="60" x14ac:dyDescent="0.25">
      <c r="B93" s="126" t="s">
        <v>1267</v>
      </c>
      <c r="C93" s="127" t="s">
        <v>44</v>
      </c>
      <c r="D93" s="94" t="s">
        <v>390</v>
      </c>
      <c r="E93" s="117" t="s">
        <v>538</v>
      </c>
      <c r="F93" s="128">
        <v>10918.684833333331</v>
      </c>
      <c r="G93" s="26">
        <f>(1-Содержание!$D$12/100)*Таблица9[[#This Row],[RRP*,  руб. с НДС]]</f>
        <v>10918.684833333331</v>
      </c>
      <c r="H93" s="11" t="s">
        <v>1301</v>
      </c>
    </row>
    <row r="94" spans="2:8" ht="60" x14ac:dyDescent="0.25">
      <c r="B94" s="126" t="s">
        <v>1267</v>
      </c>
      <c r="C94" s="127" t="s">
        <v>45</v>
      </c>
      <c r="D94" s="94" t="s">
        <v>392</v>
      </c>
      <c r="E94" s="117" t="s">
        <v>540</v>
      </c>
      <c r="F94" s="128">
        <v>9355.7733333333326</v>
      </c>
      <c r="G94" s="26">
        <f>(1-Содержание!$D$12/100)*Таблица9[[#This Row],[RRP*,  руб. с НДС]]</f>
        <v>9355.7733333333326</v>
      </c>
      <c r="H94" s="11" t="s">
        <v>1303</v>
      </c>
    </row>
    <row r="95" spans="2:8" ht="60" x14ac:dyDescent="0.25">
      <c r="B95" s="126" t="s">
        <v>1267</v>
      </c>
      <c r="C95" s="127" t="s">
        <v>46</v>
      </c>
      <c r="D95" s="94" t="s">
        <v>394</v>
      </c>
      <c r="E95" s="117" t="s">
        <v>542</v>
      </c>
      <c r="F95" s="128">
        <v>11651.447333333332</v>
      </c>
      <c r="G95" s="26">
        <f>(1-Содержание!$D$12/100)*Таблица9[[#This Row],[RRP*,  руб. с НДС]]</f>
        <v>11651.447333333332</v>
      </c>
      <c r="H95" s="11" t="s">
        <v>1305</v>
      </c>
    </row>
    <row r="96" spans="2:8" ht="60" x14ac:dyDescent="0.25">
      <c r="B96" s="126" t="s">
        <v>1267</v>
      </c>
      <c r="C96" s="127" t="s">
        <v>47</v>
      </c>
      <c r="D96" s="94" t="s">
        <v>396</v>
      </c>
      <c r="E96" s="117" t="s">
        <v>544</v>
      </c>
      <c r="F96" s="128">
        <v>9754.6116666666658</v>
      </c>
      <c r="G96" s="26">
        <f>(1-Содержание!$D$12/100)*Таблица9[[#This Row],[RRP*,  руб. с НДС]]</f>
        <v>9754.6116666666658</v>
      </c>
      <c r="H96" s="11" t="s">
        <v>1307</v>
      </c>
    </row>
    <row r="97" spans="2:8" ht="60" x14ac:dyDescent="0.25">
      <c r="B97" s="126" t="s">
        <v>1267</v>
      </c>
      <c r="C97" s="127" t="s">
        <v>48</v>
      </c>
      <c r="D97" s="94" t="s">
        <v>398</v>
      </c>
      <c r="E97" s="117" t="s">
        <v>546</v>
      </c>
      <c r="F97" s="128">
        <v>12196.838166666666</v>
      </c>
      <c r="G97" s="26">
        <f>(1-Содержание!$D$12/100)*Таблица9[[#This Row],[RRP*,  руб. с НДС]]</f>
        <v>12196.838166666666</v>
      </c>
      <c r="H97" s="11" t="s">
        <v>1309</v>
      </c>
    </row>
  </sheetData>
  <autoFilter ref="G13:H97" xr:uid="{00000000-0009-0000-0000-00000A000000}"/>
  <mergeCells count="2">
    <mergeCell ref="B2:B12"/>
    <mergeCell ref="D10:G10"/>
  </mergeCells>
  <phoneticPr fontId="5" type="noConversion"/>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J94"/>
  <sheetViews>
    <sheetView zoomScale="80" zoomScaleNormal="80" workbookViewId="0">
      <selection activeCell="G15" sqref="G15"/>
    </sheetView>
  </sheetViews>
  <sheetFormatPr defaultColWidth="8.7109375" defaultRowHeight="15" x14ac:dyDescent="0.25"/>
  <cols>
    <col min="1" max="1" width="3.42578125" style="66" customWidth="1"/>
    <col min="2" max="2" width="32.42578125" style="66" customWidth="1"/>
    <col min="3" max="3" width="27.28515625" style="8" customWidth="1"/>
    <col min="4" max="4" width="41.85546875" style="8" customWidth="1"/>
    <col min="5" max="5" width="14.5703125" style="8" bestFit="1" customWidth="1"/>
    <col min="6" max="6" width="14.42578125" style="8" customWidth="1"/>
    <col min="7" max="7" width="16.42578125" style="8" customWidth="1"/>
    <col min="8" max="8" width="89.28515625" style="66" customWidth="1"/>
    <col min="9" max="16384" width="8.7109375" style="66"/>
  </cols>
  <sheetData>
    <row r="2" spans="1:10" x14ac:dyDescent="0.25">
      <c r="B2" s="238"/>
      <c r="C2" s="95"/>
    </row>
    <row r="3" spans="1:10" x14ac:dyDescent="0.25">
      <c r="B3" s="238"/>
      <c r="C3" s="95"/>
      <c r="D3" s="95"/>
      <c r="E3" s="95"/>
    </row>
    <row r="4" spans="1:10" x14ac:dyDescent="0.25">
      <c r="B4" s="238"/>
      <c r="C4" s="95"/>
      <c r="D4" s="95"/>
      <c r="E4" s="95"/>
    </row>
    <row r="5" spans="1:10" x14ac:dyDescent="0.25">
      <c r="B5" s="238"/>
      <c r="C5" s="95"/>
      <c r="D5" s="95"/>
      <c r="E5" s="95"/>
    </row>
    <row r="6" spans="1:10" x14ac:dyDescent="0.25">
      <c r="B6" s="238"/>
      <c r="C6" s="95"/>
      <c r="D6" s="95"/>
      <c r="E6" s="95"/>
    </row>
    <row r="7" spans="1:10" x14ac:dyDescent="0.25">
      <c r="B7" s="238"/>
      <c r="C7" s="95"/>
      <c r="D7" s="95"/>
      <c r="E7" s="95"/>
    </row>
    <row r="8" spans="1:10" x14ac:dyDescent="0.25">
      <c r="B8" s="238"/>
      <c r="C8" s="95"/>
      <c r="D8" s="95"/>
      <c r="E8" s="95"/>
    </row>
    <row r="9" spans="1:10" x14ac:dyDescent="0.25">
      <c r="B9" s="238"/>
      <c r="C9" s="95"/>
      <c r="D9" s="95"/>
      <c r="E9" s="95"/>
    </row>
    <row r="10" spans="1:10" ht="21" x14ac:dyDescent="0.25">
      <c r="B10" s="238"/>
      <c r="D10" s="226" t="s">
        <v>2117</v>
      </c>
      <c r="E10" s="226"/>
      <c r="F10" s="226"/>
      <c r="G10" s="226"/>
    </row>
    <row r="11" spans="1:10" x14ac:dyDescent="0.25">
      <c r="B11" s="238"/>
      <c r="C11" s="47"/>
      <c r="D11" s="47"/>
      <c r="E11" s="47"/>
      <c r="F11" s="47"/>
    </row>
    <row r="12" spans="1:10" x14ac:dyDescent="0.25">
      <c r="B12" s="239"/>
      <c r="C12" s="93"/>
      <c r="D12" s="93"/>
      <c r="E12" s="93"/>
      <c r="F12" s="93"/>
    </row>
    <row r="13" spans="1:10" ht="55.5" customHeight="1" x14ac:dyDescent="0.25">
      <c r="A13" s="109"/>
      <c r="B13" s="121" t="s">
        <v>2092</v>
      </c>
      <c r="C13" s="122" t="s">
        <v>4</v>
      </c>
      <c r="D13" s="123" t="s">
        <v>235</v>
      </c>
      <c r="E13" s="123" t="s">
        <v>358</v>
      </c>
      <c r="F13" s="124" t="s">
        <v>1798</v>
      </c>
      <c r="G13" s="125" t="str">
        <f>CONCATENATE("Цена с учетом скидки ",Содержание!$D$12,"%")</f>
        <v>Цена с учетом скидки 0%</v>
      </c>
      <c r="H13" s="82" t="s">
        <v>675</v>
      </c>
    </row>
    <row r="14" spans="1:10" s="107" customFormat="1" ht="18.600000000000001" customHeight="1" x14ac:dyDescent="0.25">
      <c r="A14" s="103"/>
      <c r="B14" s="104"/>
      <c r="C14" s="100"/>
      <c r="D14" s="101" t="s">
        <v>2118</v>
      </c>
      <c r="E14" s="102"/>
      <c r="F14" s="102"/>
      <c r="G14" s="40"/>
      <c r="H14" s="105"/>
      <c r="I14" s="106"/>
    </row>
    <row r="15" spans="1:10" ht="29.1" customHeight="1" x14ac:dyDescent="0.25">
      <c r="A15" s="108">
        <v>1</v>
      </c>
      <c r="B15" s="109" t="s">
        <v>2093</v>
      </c>
      <c r="C15" s="112" t="s">
        <v>2094</v>
      </c>
      <c r="D15" s="94" t="s">
        <v>2106</v>
      </c>
      <c r="E15" s="112" t="s">
        <v>2105</v>
      </c>
      <c r="F15" s="40">
        <v>12490.1566666667</v>
      </c>
      <c r="G15" s="26">
        <f>(1-Содержание!$D$12/100)*Таблица95[[#This Row],[RRP*, руб. с НДС]]</f>
        <v>12490.1566666667</v>
      </c>
      <c r="H15" s="110" t="s">
        <v>2107</v>
      </c>
      <c r="J15" s="66" t="s">
        <v>1634</v>
      </c>
    </row>
    <row r="16" spans="1:10" ht="30" x14ac:dyDescent="0.25">
      <c r="A16" s="111">
        <v>2</v>
      </c>
      <c r="B16" s="109" t="s">
        <v>2093</v>
      </c>
      <c r="C16" s="112" t="s">
        <v>2095</v>
      </c>
      <c r="D16" s="94" t="s">
        <v>2106</v>
      </c>
      <c r="E16" s="112" t="s">
        <v>534</v>
      </c>
      <c r="F16" s="40">
        <v>14419.891666666665</v>
      </c>
      <c r="G16" s="26">
        <f>(1-Содержание!$D$12/100)*Таблица95[[#This Row],[RRP*, руб. с НДС]]</f>
        <v>14419.891666666665</v>
      </c>
      <c r="H16" s="110" t="s">
        <v>2108</v>
      </c>
    </row>
    <row r="17" spans="1:8" ht="30" x14ac:dyDescent="0.25">
      <c r="A17" s="108">
        <v>3</v>
      </c>
      <c r="B17" s="109" t="s">
        <v>2093</v>
      </c>
      <c r="C17" s="112" t="s">
        <v>2096</v>
      </c>
      <c r="D17" s="94" t="s">
        <v>2106</v>
      </c>
      <c r="E17" s="112" t="s">
        <v>540</v>
      </c>
      <c r="F17" s="40">
        <v>14587.946666666665</v>
      </c>
      <c r="G17" s="26">
        <f>(1-Содержание!$D$12/100)*Таблица95[[#This Row],[RRP*, руб. с НДС]]</f>
        <v>14587.946666666665</v>
      </c>
      <c r="H17" s="110" t="s">
        <v>2109</v>
      </c>
    </row>
    <row r="18" spans="1:8" ht="30" x14ac:dyDescent="0.25">
      <c r="A18" s="111">
        <v>4</v>
      </c>
      <c r="B18" s="109" t="s">
        <v>2093</v>
      </c>
      <c r="C18" s="112" t="s">
        <v>2097</v>
      </c>
      <c r="D18" s="94" t="s">
        <v>2106</v>
      </c>
      <c r="E18" s="112" t="s">
        <v>542</v>
      </c>
      <c r="F18" s="40">
        <v>16063.74</v>
      </c>
      <c r="G18" s="26">
        <f>(1-Содержание!$D$12/100)*Таблица95[[#This Row],[RRP*, руб. с НДС]]</f>
        <v>16063.74</v>
      </c>
      <c r="H18" s="110" t="s">
        <v>2110</v>
      </c>
    </row>
    <row r="19" spans="1:8" ht="30" x14ac:dyDescent="0.25">
      <c r="A19" s="108">
        <v>5</v>
      </c>
      <c r="B19" s="109" t="s">
        <v>2093</v>
      </c>
      <c r="C19" s="112" t="s">
        <v>2098</v>
      </c>
      <c r="D19" s="94" t="s">
        <v>2106</v>
      </c>
      <c r="E19" s="112" t="s">
        <v>508</v>
      </c>
      <c r="F19" s="40">
        <v>16786.183333333331</v>
      </c>
      <c r="G19" s="26">
        <f>(1-Содержание!$D$12/100)*Таблица95[[#This Row],[RRP*, руб. с НДС]]</f>
        <v>16786.183333333331</v>
      </c>
      <c r="H19" s="110" t="s">
        <v>2111</v>
      </c>
    </row>
    <row r="20" spans="1:8" ht="30" x14ac:dyDescent="0.25">
      <c r="A20" s="111">
        <v>6</v>
      </c>
      <c r="B20" s="109" t="s">
        <v>2093</v>
      </c>
      <c r="C20" s="112" t="s">
        <v>2099</v>
      </c>
      <c r="D20" s="94" t="s">
        <v>2106</v>
      </c>
      <c r="E20" s="112" t="s">
        <v>510</v>
      </c>
      <c r="F20" s="40">
        <v>18560.419166666667</v>
      </c>
      <c r="G20" s="26">
        <f>(1-Содержание!$D$12/100)*Таблица95[[#This Row],[RRP*, руб. с НДС]]</f>
        <v>18560.419166666667</v>
      </c>
      <c r="H20" s="110" t="s">
        <v>2112</v>
      </c>
    </row>
    <row r="21" spans="1:8" ht="30" x14ac:dyDescent="0.25">
      <c r="A21" s="108">
        <v>7</v>
      </c>
      <c r="B21" s="109" t="s">
        <v>2093</v>
      </c>
      <c r="C21" s="112" t="s">
        <v>2100</v>
      </c>
      <c r="D21" s="94" t="s">
        <v>2106</v>
      </c>
      <c r="E21" s="112" t="s">
        <v>516</v>
      </c>
      <c r="F21" s="40">
        <v>18110.340833333335</v>
      </c>
      <c r="G21" s="26">
        <f>(1-Содержание!$D$12/100)*Таблица95[[#This Row],[RRP*, руб. с НДС]]</f>
        <v>18110.340833333335</v>
      </c>
      <c r="H21" s="110" t="s">
        <v>2113</v>
      </c>
    </row>
    <row r="22" spans="1:8" ht="30" x14ac:dyDescent="0.25">
      <c r="A22" s="111">
        <v>8</v>
      </c>
      <c r="B22" s="109" t="s">
        <v>2093</v>
      </c>
      <c r="C22" s="112" t="s">
        <v>2101</v>
      </c>
      <c r="D22" s="94" t="s">
        <v>2106</v>
      </c>
      <c r="E22" s="112" t="s">
        <v>518</v>
      </c>
      <c r="F22" s="40">
        <v>19780.266666666666</v>
      </c>
      <c r="G22" s="26">
        <f>(1-Содержание!$D$12/100)*Таблица95[[#This Row],[RRP*, руб. с НДС]]</f>
        <v>19780.266666666666</v>
      </c>
      <c r="H22" s="110" t="s">
        <v>2114</v>
      </c>
    </row>
    <row r="23" spans="1:8" ht="30" x14ac:dyDescent="0.25">
      <c r="A23" s="108">
        <v>9</v>
      </c>
      <c r="B23" s="109" t="s">
        <v>2093</v>
      </c>
      <c r="C23" s="112" t="s">
        <v>2102</v>
      </c>
      <c r="D23" s="94" t="s">
        <v>2106</v>
      </c>
      <c r="E23" s="112" t="s">
        <v>524</v>
      </c>
      <c r="F23" s="40">
        <v>20382.946666666663</v>
      </c>
      <c r="G23" s="26">
        <f>(1-Содержание!$D$12/100)*Таблица95[[#This Row],[RRP*, руб. с НДС]]</f>
        <v>20382.946666666663</v>
      </c>
      <c r="H23" s="110" t="s">
        <v>2115</v>
      </c>
    </row>
    <row r="24" spans="1:8" ht="30" x14ac:dyDescent="0.25">
      <c r="A24" s="111">
        <v>10</v>
      </c>
      <c r="B24" s="109" t="s">
        <v>2103</v>
      </c>
      <c r="C24" s="112" t="s">
        <v>2104</v>
      </c>
      <c r="D24" s="94" t="s">
        <v>2106</v>
      </c>
      <c r="E24" s="112" t="s">
        <v>526</v>
      </c>
      <c r="F24" s="40">
        <v>23359.645</v>
      </c>
      <c r="G24" s="26">
        <f>(1-Содержание!$D$12/100)*Таблица95[[#This Row],[RRP*, руб. с НДС]]</f>
        <v>23359.645</v>
      </c>
      <c r="H24" s="110" t="s">
        <v>2116</v>
      </c>
    </row>
    <row r="25" spans="1:8" ht="15.75" x14ac:dyDescent="0.25">
      <c r="B25" s="116"/>
      <c r="C25" s="4"/>
      <c r="D25" s="101" t="s">
        <v>2119</v>
      </c>
      <c r="E25" s="4"/>
      <c r="F25" s="4"/>
      <c r="G25" s="26"/>
      <c r="H25" s="116"/>
    </row>
    <row r="26" spans="1:8" ht="30" x14ac:dyDescent="0.25">
      <c r="A26" s="66">
        <v>11</v>
      </c>
      <c r="B26" s="109" t="s">
        <v>2120</v>
      </c>
      <c r="C26" s="112" t="s">
        <v>2121</v>
      </c>
      <c r="D26" s="112" t="s">
        <v>2120</v>
      </c>
      <c r="E26" s="117" t="s">
        <v>532</v>
      </c>
      <c r="F26" s="40">
        <v>20931.539999999994</v>
      </c>
      <c r="G26" s="26">
        <f>(1-Содержание!$D$12/100)*Таблица95[[#This Row],[RRP*, руб. с НДС]]</f>
        <v>20931.539999999994</v>
      </c>
      <c r="H26" s="110" t="s">
        <v>2133</v>
      </c>
    </row>
    <row r="27" spans="1:8" ht="30" x14ac:dyDescent="0.25">
      <c r="A27" s="66">
        <v>12</v>
      </c>
      <c r="B27" s="109" t="s">
        <v>2120</v>
      </c>
      <c r="C27" s="112" t="s">
        <v>2122</v>
      </c>
      <c r="D27" s="112" t="s">
        <v>2120</v>
      </c>
      <c r="E27" s="117" t="s">
        <v>534</v>
      </c>
      <c r="F27" s="40">
        <v>22138.831666666665</v>
      </c>
      <c r="G27" s="26">
        <f>(1-Содержание!$D$12/100)*Таблица95[[#This Row],[RRP*, руб. с НДС]]</f>
        <v>22138.831666666665</v>
      </c>
      <c r="H27" s="110" t="s">
        <v>2134</v>
      </c>
    </row>
    <row r="28" spans="1:8" ht="30" x14ac:dyDescent="0.25">
      <c r="A28" s="66">
        <v>13</v>
      </c>
      <c r="B28" s="109" t="s">
        <v>2120</v>
      </c>
      <c r="C28" s="112" t="s">
        <v>2123</v>
      </c>
      <c r="D28" s="112" t="s">
        <v>2120</v>
      </c>
      <c r="E28" s="117" t="s">
        <v>540</v>
      </c>
      <c r="F28" s="40">
        <v>23497.759166666663</v>
      </c>
      <c r="G28" s="26">
        <f>(1-Содержание!$D$12/100)*Таблица95[[#This Row],[RRP*, руб. с НДС]]</f>
        <v>23497.759166666663</v>
      </c>
      <c r="H28" s="110" t="s">
        <v>2135</v>
      </c>
    </row>
    <row r="29" spans="1:8" ht="30" x14ac:dyDescent="0.25">
      <c r="A29" s="66">
        <v>14</v>
      </c>
      <c r="B29" s="109" t="s">
        <v>2120</v>
      </c>
      <c r="C29" s="112" t="s">
        <v>2124</v>
      </c>
      <c r="D29" s="112" t="s">
        <v>2120</v>
      </c>
      <c r="E29" s="117" t="s">
        <v>542</v>
      </c>
      <c r="F29" s="40">
        <v>23660.985000000001</v>
      </c>
      <c r="G29" s="26">
        <f>(1-Содержание!$D$12/100)*Таблица95[[#This Row],[RRP*, руб. с НДС]]</f>
        <v>23660.985000000001</v>
      </c>
      <c r="H29" s="110" t="s">
        <v>2136</v>
      </c>
    </row>
    <row r="30" spans="1:8" ht="30" x14ac:dyDescent="0.25">
      <c r="A30" s="66">
        <v>15</v>
      </c>
      <c r="B30" s="109" t="s">
        <v>2120</v>
      </c>
      <c r="C30" s="112" t="s">
        <v>2125</v>
      </c>
      <c r="D30" s="112" t="s">
        <v>2120</v>
      </c>
      <c r="E30" s="117" t="s">
        <v>508</v>
      </c>
      <c r="F30" s="40">
        <v>27884.574166666662</v>
      </c>
      <c r="G30" s="26">
        <f>(1-Содержание!$D$12/100)*Таблица95[[#This Row],[RRP*, руб. с НДС]]</f>
        <v>27884.574166666662</v>
      </c>
      <c r="H30" s="110" t="s">
        <v>2137</v>
      </c>
    </row>
    <row r="31" spans="1:8" ht="30" x14ac:dyDescent="0.25">
      <c r="A31" s="66">
        <v>16</v>
      </c>
      <c r="B31" s="109" t="s">
        <v>2120</v>
      </c>
      <c r="C31" s="112" t="s">
        <v>2126</v>
      </c>
      <c r="D31" s="112" t="s">
        <v>2120</v>
      </c>
      <c r="E31" s="117" t="s">
        <v>510</v>
      </c>
      <c r="F31" s="40">
        <v>28718.08833333333</v>
      </c>
      <c r="G31" s="26">
        <f>(1-Содержание!$D$12/100)*Таблица95[[#This Row],[RRP*, руб. с НДС]]</f>
        <v>28718.08833333333</v>
      </c>
      <c r="H31" s="110" t="s">
        <v>2138</v>
      </c>
    </row>
    <row r="32" spans="1:8" ht="30" x14ac:dyDescent="0.25">
      <c r="A32" s="66">
        <v>17</v>
      </c>
      <c r="B32" s="116" t="s">
        <v>2120</v>
      </c>
      <c r="C32" s="4" t="s">
        <v>2127</v>
      </c>
      <c r="D32" s="4" t="s">
        <v>2120</v>
      </c>
      <c r="E32" s="117" t="s">
        <v>516</v>
      </c>
      <c r="F32" s="40">
        <v>33083.654999999999</v>
      </c>
      <c r="G32" s="26">
        <f>(1-Содержание!$D$12/100)*Таблица95[[#This Row],[RRP*, руб. с НДС]]</f>
        <v>33083.654999999999</v>
      </c>
      <c r="H32" s="145" t="s">
        <v>2139</v>
      </c>
    </row>
    <row r="33" spans="1:8" ht="30" x14ac:dyDescent="0.25">
      <c r="A33" s="66">
        <v>18</v>
      </c>
      <c r="B33" s="109" t="s">
        <v>2120</v>
      </c>
      <c r="C33" s="112" t="s">
        <v>2128</v>
      </c>
      <c r="D33" s="112" t="s">
        <v>2120</v>
      </c>
      <c r="E33" s="117" t="s">
        <v>518</v>
      </c>
      <c r="F33" s="40">
        <v>32313.88583333333</v>
      </c>
      <c r="G33" s="26">
        <f>(1-Содержание!$D$12/100)*Таблица95[[#This Row],[RRP*, руб. с НДС]]</f>
        <v>32313.88583333333</v>
      </c>
      <c r="H33" s="110" t="s">
        <v>2140</v>
      </c>
    </row>
    <row r="34" spans="1:8" ht="30" x14ac:dyDescent="0.25">
      <c r="A34" s="66">
        <v>19</v>
      </c>
      <c r="B34" s="109" t="s">
        <v>2120</v>
      </c>
      <c r="C34" s="112" t="s">
        <v>2129</v>
      </c>
      <c r="D34" s="112" t="s">
        <v>2120</v>
      </c>
      <c r="E34" s="117" t="s">
        <v>524</v>
      </c>
      <c r="F34" s="40">
        <v>33697.924999999996</v>
      </c>
      <c r="G34" s="26">
        <f>(1-Содержание!$D$12/100)*Таблица95[[#This Row],[RRP*, руб. с НДС]]</f>
        <v>33697.924999999996</v>
      </c>
      <c r="H34" s="110" t="s">
        <v>2141</v>
      </c>
    </row>
    <row r="35" spans="1:8" ht="30" x14ac:dyDescent="0.25">
      <c r="A35" s="66">
        <v>20</v>
      </c>
      <c r="B35" s="109" t="s">
        <v>2120</v>
      </c>
      <c r="C35" s="112" t="s">
        <v>2130</v>
      </c>
      <c r="D35" s="112" t="s">
        <v>2120</v>
      </c>
      <c r="E35" s="117" t="s">
        <v>526</v>
      </c>
      <c r="F35" s="40">
        <v>36060.353333333333</v>
      </c>
      <c r="G35" s="26">
        <f>(1-Содержание!$D$12/100)*Таблица95[[#This Row],[RRP*, руб. с НДС]]</f>
        <v>36060.353333333333</v>
      </c>
      <c r="H35" s="110" t="s">
        <v>2142</v>
      </c>
    </row>
    <row r="36" spans="1:8" ht="30" x14ac:dyDescent="0.25">
      <c r="A36" s="66">
        <v>21</v>
      </c>
      <c r="B36" s="109" t="s">
        <v>2120</v>
      </c>
      <c r="C36" s="112" t="s">
        <v>2131</v>
      </c>
      <c r="D36" s="112" t="s">
        <v>2120</v>
      </c>
      <c r="E36" s="117" t="s">
        <v>528</v>
      </c>
      <c r="F36" s="40">
        <v>34664.72416666666</v>
      </c>
      <c r="G36" s="26">
        <f>(1-Содержание!$D$12/100)*Таблица95[[#This Row],[RRP*, руб. с НДС]]</f>
        <v>34664.72416666666</v>
      </c>
      <c r="H36" s="110" t="s">
        <v>2143</v>
      </c>
    </row>
    <row r="37" spans="1:8" ht="30" x14ac:dyDescent="0.25">
      <c r="A37" s="66">
        <v>22</v>
      </c>
      <c r="B37" s="103" t="s">
        <v>2120</v>
      </c>
      <c r="C37" s="113" t="s">
        <v>2132</v>
      </c>
      <c r="D37" s="113" t="s">
        <v>2120</v>
      </c>
      <c r="E37" s="117" t="s">
        <v>530</v>
      </c>
      <c r="F37" s="114">
        <v>37337.184999999998</v>
      </c>
      <c r="G37" s="26">
        <f>(1-Содержание!$D$12/100)*Таблица95[[#This Row],[RRP*, руб. с НДС]]</f>
        <v>37337.184999999998</v>
      </c>
      <c r="H37" s="115" t="s">
        <v>2144</v>
      </c>
    </row>
    <row r="38" spans="1:8" ht="15.75" x14ac:dyDescent="0.25">
      <c r="B38" s="116"/>
      <c r="C38" s="4"/>
      <c r="D38" s="101" t="s">
        <v>2145</v>
      </c>
      <c r="E38" s="4"/>
      <c r="F38" s="4"/>
      <c r="G38" s="26"/>
      <c r="H38" s="116"/>
    </row>
    <row r="39" spans="1:8" ht="30" x14ac:dyDescent="0.25">
      <c r="A39" s="66">
        <v>23</v>
      </c>
      <c r="B39" s="143" t="s">
        <v>2146</v>
      </c>
      <c r="C39" s="4" t="s">
        <v>2147</v>
      </c>
      <c r="D39" s="4" t="s">
        <v>2146</v>
      </c>
      <c r="E39" s="4" t="s">
        <v>532</v>
      </c>
      <c r="F39" s="40">
        <v>19884.962999999996</v>
      </c>
      <c r="G39" s="26">
        <f>(1-Содержание!$D$12/100)*Таблица95[[#This Row],[RRP*, руб. с НДС]]</f>
        <v>19884.962999999996</v>
      </c>
      <c r="H39" s="144" t="s">
        <v>2158</v>
      </c>
    </row>
    <row r="40" spans="1:8" ht="30" x14ac:dyDescent="0.25">
      <c r="A40" s="66">
        <v>24</v>
      </c>
      <c r="B40" s="96" t="s">
        <v>2146</v>
      </c>
      <c r="C40" s="112" t="s">
        <v>2148</v>
      </c>
      <c r="D40" s="112" t="s">
        <v>2146</v>
      </c>
      <c r="E40" s="112" t="s">
        <v>534</v>
      </c>
      <c r="F40" s="40">
        <v>21031.890083333328</v>
      </c>
      <c r="G40" s="26">
        <f>(1-Содержание!$D$12/100)*Таблица95[[#This Row],[RRP*, руб. с НДС]]</f>
        <v>21031.890083333328</v>
      </c>
      <c r="H40" s="97" t="s">
        <v>2159</v>
      </c>
    </row>
    <row r="41" spans="1:8" ht="30" x14ac:dyDescent="0.25">
      <c r="A41" s="66">
        <v>25</v>
      </c>
      <c r="B41" s="96" t="s">
        <v>2146</v>
      </c>
      <c r="C41" s="112" t="s">
        <v>2173</v>
      </c>
      <c r="D41" s="112" t="s">
        <v>2146</v>
      </c>
      <c r="E41" s="112" t="s">
        <v>540</v>
      </c>
      <c r="F41" s="40">
        <v>22322.87120833333</v>
      </c>
      <c r="G41" s="26">
        <f>(1-Содержание!$D$12/100)*Таблица95[[#This Row],[RRP*, руб. с НДС]]</f>
        <v>22322.87120833333</v>
      </c>
      <c r="H41" s="97" t="s">
        <v>2160</v>
      </c>
    </row>
    <row r="42" spans="1:8" ht="30" x14ac:dyDescent="0.25">
      <c r="A42" s="66">
        <v>26</v>
      </c>
      <c r="B42" s="96" t="s">
        <v>2146</v>
      </c>
      <c r="C42" s="112" t="s">
        <v>2149</v>
      </c>
      <c r="D42" s="112" t="s">
        <v>2146</v>
      </c>
      <c r="E42" s="112" t="s">
        <v>542</v>
      </c>
      <c r="F42" s="40">
        <v>22477.935749999993</v>
      </c>
      <c r="G42" s="26">
        <f>(1-Содержание!$D$12/100)*Таблица95[[#This Row],[RRP*, руб. с НДС]]</f>
        <v>22477.935749999993</v>
      </c>
      <c r="H42" s="97" t="s">
        <v>2161</v>
      </c>
    </row>
    <row r="43" spans="1:8" ht="30" x14ac:dyDescent="0.25">
      <c r="A43" s="66">
        <v>27</v>
      </c>
      <c r="B43" s="96" t="s">
        <v>2146</v>
      </c>
      <c r="C43" s="112" t="s">
        <v>2150</v>
      </c>
      <c r="D43" s="112" t="s">
        <v>2146</v>
      </c>
      <c r="E43" s="112" t="s">
        <v>508</v>
      </c>
      <c r="F43" s="40">
        <v>26490.345458333326</v>
      </c>
      <c r="G43" s="26">
        <f>(1-Содержание!$D$12/100)*Таблица95[[#This Row],[RRP*, руб. с НДС]]</f>
        <v>26490.345458333326</v>
      </c>
      <c r="H43" s="97" t="s">
        <v>2162</v>
      </c>
    </row>
    <row r="44" spans="1:8" ht="30" x14ac:dyDescent="0.25">
      <c r="A44" s="66">
        <v>28</v>
      </c>
      <c r="B44" s="96" t="s">
        <v>2146</v>
      </c>
      <c r="C44" s="112" t="s">
        <v>2151</v>
      </c>
      <c r="D44" s="112" t="s">
        <v>2146</v>
      </c>
      <c r="E44" s="112" t="s">
        <v>510</v>
      </c>
      <c r="F44" s="40">
        <v>27282.183916666665</v>
      </c>
      <c r="G44" s="26">
        <f>(1-Содержание!$D$12/100)*Таблица95[[#This Row],[RRP*, руб. с НДС]]</f>
        <v>27282.183916666665</v>
      </c>
      <c r="H44" s="97" t="s">
        <v>2163</v>
      </c>
    </row>
    <row r="45" spans="1:8" ht="30" x14ac:dyDescent="0.25">
      <c r="A45" s="66">
        <v>29</v>
      </c>
      <c r="B45" s="96" t="s">
        <v>2146</v>
      </c>
      <c r="C45" s="112" t="s">
        <v>2152</v>
      </c>
      <c r="D45" s="112" t="s">
        <v>2146</v>
      </c>
      <c r="E45" s="112" t="s">
        <v>516</v>
      </c>
      <c r="F45" s="40">
        <v>31429.472249999995</v>
      </c>
      <c r="G45" s="26">
        <f>(1-Содержание!$D$12/100)*Таблица95[[#This Row],[RRP*, руб. с НДС]]</f>
        <v>31429.472249999995</v>
      </c>
      <c r="H45" s="97" t="s">
        <v>2164</v>
      </c>
    </row>
    <row r="46" spans="1:8" ht="30" x14ac:dyDescent="0.25">
      <c r="A46" s="66">
        <v>30</v>
      </c>
      <c r="B46" s="96" t="s">
        <v>2146</v>
      </c>
      <c r="C46" s="112" t="s">
        <v>2153</v>
      </c>
      <c r="D46" s="112" t="s">
        <v>2146</v>
      </c>
      <c r="E46" s="112" t="s">
        <v>518</v>
      </c>
      <c r="F46" s="40">
        <v>30698.191541666663</v>
      </c>
      <c r="G46" s="26">
        <f>(1-Содержание!$D$12/100)*Таблица95[[#This Row],[RRP*, руб. с НДС]]</f>
        <v>30698.191541666663</v>
      </c>
      <c r="H46" s="97" t="s">
        <v>2165</v>
      </c>
    </row>
    <row r="47" spans="1:8" ht="30" x14ac:dyDescent="0.25">
      <c r="A47" s="66">
        <v>31</v>
      </c>
      <c r="B47" s="96" t="s">
        <v>2146</v>
      </c>
      <c r="C47" s="112" t="s">
        <v>2154</v>
      </c>
      <c r="D47" s="112" t="s">
        <v>2146</v>
      </c>
      <c r="E47" s="112" t="s">
        <v>524</v>
      </c>
      <c r="F47" s="40">
        <v>32013.028749999998</v>
      </c>
      <c r="G47" s="26">
        <f>(1-Содержание!$D$12/100)*Таблица95[[#This Row],[RRP*, руб. с НДС]]</f>
        <v>32013.028749999998</v>
      </c>
      <c r="H47" s="97" t="s">
        <v>2166</v>
      </c>
    </row>
    <row r="48" spans="1:8" ht="30" x14ac:dyDescent="0.25">
      <c r="A48" s="66">
        <v>32</v>
      </c>
      <c r="B48" s="96" t="s">
        <v>2146</v>
      </c>
      <c r="C48" s="112" t="s">
        <v>2155</v>
      </c>
      <c r="D48" s="112" t="s">
        <v>2146</v>
      </c>
      <c r="E48" s="112" t="s">
        <v>526</v>
      </c>
      <c r="F48" s="40">
        <v>34257.335666666666</v>
      </c>
      <c r="G48" s="26">
        <f>(1-Содержание!$D$12/100)*Таблица95[[#This Row],[RRP*, руб. с НДС]]</f>
        <v>34257.335666666666</v>
      </c>
      <c r="H48" s="97" t="s">
        <v>2167</v>
      </c>
    </row>
    <row r="49" spans="1:8" ht="30" x14ac:dyDescent="0.25">
      <c r="A49" s="66">
        <v>33</v>
      </c>
      <c r="B49" s="96" t="s">
        <v>2146</v>
      </c>
      <c r="C49" s="112" t="s">
        <v>2156</v>
      </c>
      <c r="D49" s="112" t="s">
        <v>2146</v>
      </c>
      <c r="E49" s="112" t="s">
        <v>528</v>
      </c>
      <c r="F49" s="40">
        <v>32931.487958333324</v>
      </c>
      <c r="G49" s="26">
        <f>(1-Содержание!$D$12/100)*Таблица95[[#This Row],[RRP*, руб. с НДС]]</f>
        <v>32931.487958333324</v>
      </c>
      <c r="H49" s="97" t="s">
        <v>2168</v>
      </c>
    </row>
    <row r="50" spans="1:8" ht="30" x14ac:dyDescent="0.25">
      <c r="A50" s="66">
        <v>34</v>
      </c>
      <c r="B50" s="96" t="s">
        <v>2146</v>
      </c>
      <c r="C50" s="112" t="s">
        <v>2157</v>
      </c>
      <c r="D50" s="112" t="s">
        <v>2146</v>
      </c>
      <c r="E50" s="112" t="s">
        <v>530</v>
      </c>
      <c r="F50" s="40">
        <v>35470.325749999996</v>
      </c>
      <c r="G50" s="26">
        <f>(1-Содержание!$D$12/100)*Таблица95[[#This Row],[RRP*, руб. с НДС]]</f>
        <v>35470.325749999996</v>
      </c>
      <c r="H50" s="97" t="s">
        <v>2169</v>
      </c>
    </row>
    <row r="51" spans="1:8" x14ac:dyDescent="0.25">
      <c r="G51"/>
      <c r="H51"/>
    </row>
    <row r="52" spans="1:8" x14ac:dyDescent="0.25">
      <c r="G52"/>
      <c r="H52"/>
    </row>
    <row r="53" spans="1:8" x14ac:dyDescent="0.25">
      <c r="G53"/>
      <c r="H53"/>
    </row>
    <row r="54" spans="1:8" x14ac:dyDescent="0.25">
      <c r="G54"/>
      <c r="H54"/>
    </row>
    <row r="55" spans="1:8" x14ac:dyDescent="0.25">
      <c r="G55"/>
      <c r="H55"/>
    </row>
    <row r="56" spans="1:8" x14ac:dyDescent="0.25">
      <c r="G56"/>
      <c r="H56"/>
    </row>
    <row r="57" spans="1:8" x14ac:dyDescent="0.25">
      <c r="G57"/>
      <c r="H57"/>
    </row>
    <row r="58" spans="1:8" x14ac:dyDescent="0.25">
      <c r="G58"/>
      <c r="H58"/>
    </row>
    <row r="59" spans="1:8" x14ac:dyDescent="0.25">
      <c r="G59"/>
      <c r="H59"/>
    </row>
    <row r="60" spans="1:8" x14ac:dyDescent="0.25">
      <c r="G60"/>
      <c r="H60"/>
    </row>
    <row r="61" spans="1:8" x14ac:dyDescent="0.25">
      <c r="G61"/>
      <c r="H61"/>
    </row>
    <row r="62" spans="1:8" x14ac:dyDescent="0.25">
      <c r="G62"/>
      <c r="H62"/>
    </row>
    <row r="63" spans="1:8" x14ac:dyDescent="0.25">
      <c r="G63"/>
      <c r="H63"/>
    </row>
    <row r="64" spans="1:8" x14ac:dyDescent="0.25">
      <c r="G64"/>
      <c r="H64"/>
    </row>
    <row r="65" spans="7:8" x14ac:dyDescent="0.25">
      <c r="G65"/>
      <c r="H65"/>
    </row>
    <row r="66" spans="7:8" x14ac:dyDescent="0.25">
      <c r="G66"/>
      <c r="H66"/>
    </row>
    <row r="67" spans="7:8" x14ac:dyDescent="0.25">
      <c r="G67"/>
      <c r="H67"/>
    </row>
    <row r="68" spans="7:8" x14ac:dyDescent="0.25">
      <c r="G68"/>
      <c r="H68"/>
    </row>
    <row r="69" spans="7:8" x14ac:dyDescent="0.25">
      <c r="G69"/>
      <c r="H69"/>
    </row>
    <row r="70" spans="7:8" x14ac:dyDescent="0.25">
      <c r="G70"/>
      <c r="H70"/>
    </row>
    <row r="71" spans="7:8" x14ac:dyDescent="0.25">
      <c r="G71"/>
      <c r="H71"/>
    </row>
    <row r="72" spans="7:8" x14ac:dyDescent="0.25">
      <c r="G72"/>
      <c r="H72"/>
    </row>
    <row r="73" spans="7:8" x14ac:dyDescent="0.25">
      <c r="G73"/>
      <c r="H73"/>
    </row>
    <row r="74" spans="7:8" x14ac:dyDescent="0.25">
      <c r="G74"/>
      <c r="H74"/>
    </row>
    <row r="75" spans="7:8" x14ac:dyDescent="0.25">
      <c r="G75"/>
      <c r="H75"/>
    </row>
    <row r="76" spans="7:8" x14ac:dyDescent="0.25">
      <c r="G76"/>
      <c r="H76"/>
    </row>
    <row r="77" spans="7:8" x14ac:dyDescent="0.25">
      <c r="G77"/>
      <c r="H77"/>
    </row>
    <row r="78" spans="7:8" x14ac:dyDescent="0.25">
      <c r="G78"/>
      <c r="H78"/>
    </row>
    <row r="79" spans="7:8" x14ac:dyDescent="0.25">
      <c r="G79"/>
      <c r="H79"/>
    </row>
    <row r="80" spans="7:8" x14ac:dyDescent="0.25">
      <c r="G80"/>
      <c r="H80"/>
    </row>
    <row r="81" spans="7:8" x14ac:dyDescent="0.25">
      <c r="G81"/>
      <c r="H81"/>
    </row>
    <row r="82" spans="7:8" x14ac:dyDescent="0.25">
      <c r="G82"/>
      <c r="H82"/>
    </row>
    <row r="83" spans="7:8" x14ac:dyDescent="0.25">
      <c r="G83"/>
      <c r="H83"/>
    </row>
    <row r="84" spans="7:8" x14ac:dyDescent="0.25">
      <c r="G84"/>
      <c r="H84"/>
    </row>
    <row r="85" spans="7:8" x14ac:dyDescent="0.25">
      <c r="G85"/>
      <c r="H85"/>
    </row>
    <row r="86" spans="7:8" x14ac:dyDescent="0.25">
      <c r="G86"/>
      <c r="H86"/>
    </row>
    <row r="87" spans="7:8" x14ac:dyDescent="0.25">
      <c r="G87"/>
      <c r="H87"/>
    </row>
    <row r="88" spans="7:8" x14ac:dyDescent="0.25">
      <c r="G88"/>
      <c r="H88"/>
    </row>
    <row r="89" spans="7:8" x14ac:dyDescent="0.25">
      <c r="G89"/>
      <c r="H89"/>
    </row>
    <row r="90" spans="7:8" x14ac:dyDescent="0.25">
      <c r="G90"/>
      <c r="H90"/>
    </row>
    <row r="91" spans="7:8" x14ac:dyDescent="0.25">
      <c r="G91"/>
      <c r="H91"/>
    </row>
    <row r="92" spans="7:8" x14ac:dyDescent="0.25">
      <c r="G92"/>
      <c r="H92"/>
    </row>
    <row r="93" spans="7:8" x14ac:dyDescent="0.25">
      <c r="G93"/>
      <c r="H93"/>
    </row>
    <row r="94" spans="7:8" x14ac:dyDescent="0.25">
      <c r="G94"/>
      <c r="H94"/>
    </row>
  </sheetData>
  <autoFilter ref="G13:H94" xr:uid="{00000000-0009-0000-0000-00000B000000}"/>
  <mergeCells count="2">
    <mergeCell ref="B2:B12"/>
    <mergeCell ref="D10:G10"/>
  </mergeCells>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H37"/>
  <sheetViews>
    <sheetView zoomScale="70" zoomScaleNormal="70" workbookViewId="0">
      <selection activeCell="G14" sqref="G14"/>
    </sheetView>
  </sheetViews>
  <sheetFormatPr defaultRowHeight="15.75" x14ac:dyDescent="0.25"/>
  <cols>
    <col min="1" max="1" width="3.140625" customWidth="1"/>
    <col min="2" max="2" width="35.140625" customWidth="1"/>
    <col min="3" max="3" width="26" customWidth="1"/>
    <col min="4" max="4" width="48" customWidth="1"/>
    <col min="5" max="5" width="27.28515625" style="8" customWidth="1"/>
    <col min="6" max="6" width="13.140625" style="8" customWidth="1"/>
    <col min="7" max="7" width="14.85546875" style="44" customWidth="1"/>
    <col min="8" max="8" width="81" customWidth="1"/>
  </cols>
  <sheetData>
    <row r="1" spans="2:8" x14ac:dyDescent="0.25">
      <c r="E1"/>
      <c r="F1"/>
    </row>
    <row r="2" spans="2:8" x14ac:dyDescent="0.25">
      <c r="E2"/>
      <c r="F2"/>
    </row>
    <row r="3" spans="2:8" x14ac:dyDescent="0.25">
      <c r="E3"/>
      <c r="F3"/>
    </row>
    <row r="4" spans="2:8" x14ac:dyDescent="0.25">
      <c r="E4"/>
      <c r="F4"/>
    </row>
    <row r="5" spans="2:8" x14ac:dyDescent="0.25">
      <c r="E5"/>
      <c r="F5"/>
    </row>
    <row r="6" spans="2:8" x14ac:dyDescent="0.25">
      <c r="E6"/>
      <c r="F6"/>
    </row>
    <row r="7" spans="2:8" x14ac:dyDescent="0.25">
      <c r="E7"/>
      <c r="F7"/>
    </row>
    <row r="8" spans="2:8" ht="23.45" customHeight="1" x14ac:dyDescent="0.25"/>
    <row r="10" spans="2:8" ht="21" x14ac:dyDescent="0.35">
      <c r="D10" s="232" t="s">
        <v>1432</v>
      </c>
      <c r="E10" s="232"/>
      <c r="F10" s="232"/>
      <c r="G10" s="232"/>
    </row>
    <row r="11" spans="2:8" ht="20.45" customHeight="1" x14ac:dyDescent="0.25"/>
    <row r="12" spans="2:8" ht="17.45" customHeight="1" x14ac:dyDescent="0.25">
      <c r="F12" s="19"/>
    </row>
    <row r="13" spans="2:8" ht="55.5" customHeight="1" x14ac:dyDescent="0.25">
      <c r="B13" s="80" t="s">
        <v>1408</v>
      </c>
      <c r="C13" s="80" t="s">
        <v>4</v>
      </c>
      <c r="D13" s="80" t="s">
        <v>235</v>
      </c>
      <c r="E13" s="91" t="s">
        <v>358</v>
      </c>
      <c r="F13" s="92" t="s">
        <v>1798</v>
      </c>
      <c r="G13" s="72" t="str">
        <f>CONCATENATE("Цена с учетом скидки ",Содержание!$D$12,"%")</f>
        <v>Цена с учетом скидки 0%</v>
      </c>
      <c r="H13" s="79" t="s">
        <v>675</v>
      </c>
    </row>
    <row r="14" spans="2:8" ht="63" x14ac:dyDescent="0.25">
      <c r="B14" s="9" t="s">
        <v>1409</v>
      </c>
      <c r="C14" s="9" t="s">
        <v>1396</v>
      </c>
      <c r="D14" s="3" t="s">
        <v>1445</v>
      </c>
      <c r="E14" s="9" t="s">
        <v>1378</v>
      </c>
      <c r="F14" s="46">
        <v>10573.333333333332</v>
      </c>
      <c r="G14" s="27">
        <f>(1-Содержание!$D$12/100)*Таблица64[[#This Row],[RRP*, руб. с НДС]]</f>
        <v>10573.333333333332</v>
      </c>
      <c r="H14" s="15" t="s">
        <v>1421</v>
      </c>
    </row>
    <row r="15" spans="2:8" ht="63" x14ac:dyDescent="0.25">
      <c r="B15" s="9" t="s">
        <v>1409</v>
      </c>
      <c r="C15" s="9" t="s">
        <v>1397</v>
      </c>
      <c r="D15" s="3" t="s">
        <v>1446</v>
      </c>
      <c r="E15" s="9" t="s">
        <v>1379</v>
      </c>
      <c r="F15" s="46">
        <v>11590</v>
      </c>
      <c r="G15" s="27">
        <f>(1-Содержание!$D$12/100)*Таблица64[[#This Row],[RRP*, руб. с НДС]]</f>
        <v>11590</v>
      </c>
      <c r="H15" s="17" t="s">
        <v>1635</v>
      </c>
    </row>
    <row r="16" spans="2:8" ht="63" x14ac:dyDescent="0.25">
      <c r="B16" s="9" t="s">
        <v>1409</v>
      </c>
      <c r="C16" s="9" t="s">
        <v>1398</v>
      </c>
      <c r="D16" s="3" t="s">
        <v>1447</v>
      </c>
      <c r="E16" s="9" t="s">
        <v>1380</v>
      </c>
      <c r="F16" s="46">
        <v>14233.333333333332</v>
      </c>
      <c r="G16" s="27">
        <f>(1-Содержание!$D$12/100)*Таблица64[[#This Row],[RRP*, руб. с НДС]]</f>
        <v>14233.333333333332</v>
      </c>
      <c r="H16" s="15" t="s">
        <v>1422</v>
      </c>
    </row>
    <row r="17" spans="2:8" ht="63" x14ac:dyDescent="0.25">
      <c r="B17" s="9" t="s">
        <v>1409</v>
      </c>
      <c r="C17" s="9" t="s">
        <v>1399</v>
      </c>
      <c r="D17" s="3" t="s">
        <v>1448</v>
      </c>
      <c r="E17" s="9" t="s">
        <v>1381</v>
      </c>
      <c r="F17" s="46">
        <v>20130</v>
      </c>
      <c r="G17" s="27">
        <f>(1-Содержание!$D$12/100)*Таблица64[[#This Row],[RRP*, руб. с НДС]]</f>
        <v>20130</v>
      </c>
      <c r="H17" s="17" t="s">
        <v>1423</v>
      </c>
    </row>
    <row r="18" spans="2:8" ht="63" x14ac:dyDescent="0.25">
      <c r="B18" s="9" t="s">
        <v>1409</v>
      </c>
      <c r="C18" s="9" t="s">
        <v>1400</v>
      </c>
      <c r="D18" s="3" t="s">
        <v>1449</v>
      </c>
      <c r="E18" s="9" t="s">
        <v>1384</v>
      </c>
      <c r="F18" s="46">
        <v>25416.666666666664</v>
      </c>
      <c r="G18" s="27">
        <f>(1-Содержание!$D$12/100)*Таблица64[[#This Row],[RRP*, руб. с НДС]]</f>
        <v>25416.666666666664</v>
      </c>
      <c r="H18" s="17" t="s">
        <v>1636</v>
      </c>
    </row>
    <row r="19" spans="2:8" ht="63" x14ac:dyDescent="0.25">
      <c r="B19" s="9" t="s">
        <v>1409</v>
      </c>
      <c r="C19" s="9" t="s">
        <v>1401</v>
      </c>
      <c r="D19" s="3" t="s">
        <v>1450</v>
      </c>
      <c r="E19" s="9" t="s">
        <v>1385</v>
      </c>
      <c r="F19" s="46">
        <v>37210</v>
      </c>
      <c r="G19" s="27">
        <f>(1-Содержание!$D$12/100)*Таблица64[[#This Row],[RRP*, руб. с НДС]]</f>
        <v>37210</v>
      </c>
      <c r="H19" s="17" t="s">
        <v>1637</v>
      </c>
    </row>
    <row r="20" spans="2:8" ht="63" x14ac:dyDescent="0.25">
      <c r="B20" s="9" t="s">
        <v>1409</v>
      </c>
      <c r="C20" s="9" t="s">
        <v>1402</v>
      </c>
      <c r="D20" s="16" t="s">
        <v>1451</v>
      </c>
      <c r="E20" s="18" t="s">
        <v>1382</v>
      </c>
      <c r="F20" s="46">
        <v>18096.666666666668</v>
      </c>
      <c r="G20" s="27">
        <f>(1-Содержание!$D$12/100)*Таблица64[[#This Row],[RRP*, руб. с НДС]]</f>
        <v>18096.666666666668</v>
      </c>
      <c r="H20" s="17" t="s">
        <v>1424</v>
      </c>
    </row>
    <row r="21" spans="2:8" ht="63" x14ac:dyDescent="0.25">
      <c r="B21" s="9" t="s">
        <v>1409</v>
      </c>
      <c r="C21" s="9" t="s">
        <v>1403</v>
      </c>
      <c r="D21" s="16" t="s">
        <v>1452</v>
      </c>
      <c r="E21" s="18" t="s">
        <v>1383</v>
      </c>
      <c r="F21" s="46">
        <v>20130</v>
      </c>
      <c r="G21" s="27">
        <f>(1-Содержание!$D$12/100)*Таблица64[[#This Row],[RRP*, руб. с НДС]]</f>
        <v>20130</v>
      </c>
      <c r="H21" s="17" t="s">
        <v>1638</v>
      </c>
    </row>
    <row r="22" spans="2:8" ht="63" x14ac:dyDescent="0.25">
      <c r="B22" s="9" t="s">
        <v>1409</v>
      </c>
      <c r="C22" s="9" t="s">
        <v>1404</v>
      </c>
      <c r="D22" s="16" t="s">
        <v>1453</v>
      </c>
      <c r="E22" s="18" t="s">
        <v>1386</v>
      </c>
      <c r="F22" s="46">
        <v>25620</v>
      </c>
      <c r="G22" s="27">
        <f>(1-Содержание!$D$12/100)*Таблица64[[#This Row],[RRP*, руб. с НДС]]</f>
        <v>25620</v>
      </c>
      <c r="H22" s="17" t="s">
        <v>1425</v>
      </c>
    </row>
    <row r="23" spans="2:8" ht="47.25" x14ac:dyDescent="0.25">
      <c r="B23" s="9" t="s">
        <v>1409</v>
      </c>
      <c r="C23" s="9" t="s">
        <v>1405</v>
      </c>
      <c r="D23" s="16" t="s">
        <v>1454</v>
      </c>
      <c r="E23" s="18" t="s">
        <v>1387</v>
      </c>
      <c r="F23" s="46">
        <v>28670</v>
      </c>
      <c r="G23" s="27">
        <f>(1-Содержание!$D$12/100)*Таблица64[[#This Row],[RRP*, руб. с НДС]]</f>
        <v>28670</v>
      </c>
      <c r="H23" s="17" t="s">
        <v>1639</v>
      </c>
    </row>
    <row r="24" spans="2:8" ht="63" x14ac:dyDescent="0.25">
      <c r="B24" s="9" t="s">
        <v>1409</v>
      </c>
      <c r="C24" s="9" t="s">
        <v>1406</v>
      </c>
      <c r="D24" s="16" t="s">
        <v>1455</v>
      </c>
      <c r="E24" s="18" t="s">
        <v>1388</v>
      </c>
      <c r="F24" s="46">
        <v>36600</v>
      </c>
      <c r="G24" s="27">
        <f>(1-Содержание!$D$12/100)*Таблица64[[#This Row],[RRP*, руб. с НДС]]</f>
        <v>36600</v>
      </c>
      <c r="H24" s="17" t="s">
        <v>1640</v>
      </c>
    </row>
    <row r="25" spans="2:8" ht="63" x14ac:dyDescent="0.25">
      <c r="B25" s="9" t="s">
        <v>1409</v>
      </c>
      <c r="C25" s="9" t="s">
        <v>1407</v>
      </c>
      <c r="D25" s="16" t="s">
        <v>1456</v>
      </c>
      <c r="E25" s="18" t="s">
        <v>1389</v>
      </c>
      <c r="F25" s="46">
        <v>54290</v>
      </c>
      <c r="G25" s="27">
        <f>(1-Содержание!$D$12/100)*Таблица64[[#This Row],[RRP*, руб. с НДС]]</f>
        <v>54290</v>
      </c>
      <c r="H25" s="17" t="s">
        <v>1641</v>
      </c>
    </row>
    <row r="26" spans="2:8" ht="47.25" x14ac:dyDescent="0.25">
      <c r="B26" s="9" t="s">
        <v>1409</v>
      </c>
      <c r="C26" s="9" t="s">
        <v>1410</v>
      </c>
      <c r="D26" s="3" t="s">
        <v>1433</v>
      </c>
      <c r="E26" s="9" t="s">
        <v>1391</v>
      </c>
      <c r="F26" s="46">
        <v>17690</v>
      </c>
      <c r="G26" s="27">
        <f>(1-Содержание!$D$12/100)*Таблица64[[#This Row],[RRP*, руб. с НДС]]</f>
        <v>17690</v>
      </c>
      <c r="H26" s="15" t="s">
        <v>1426</v>
      </c>
    </row>
    <row r="27" spans="2:8" ht="47.25" x14ac:dyDescent="0.25">
      <c r="B27" s="9" t="s">
        <v>1409</v>
      </c>
      <c r="C27" s="9" t="s">
        <v>1411</v>
      </c>
      <c r="D27" s="3" t="s">
        <v>1434</v>
      </c>
      <c r="E27" s="9" t="s">
        <v>1392</v>
      </c>
      <c r="F27" s="46">
        <v>20943.333333333336</v>
      </c>
      <c r="G27" s="27">
        <f>(1-Содержание!$D$12/100)*Таблица64[[#This Row],[RRP*, руб. с НДС]]</f>
        <v>20943.333333333336</v>
      </c>
      <c r="H27" s="15" t="s">
        <v>1426</v>
      </c>
    </row>
    <row r="28" spans="2:8" ht="47.25" x14ac:dyDescent="0.25">
      <c r="B28" s="9" t="s">
        <v>1409</v>
      </c>
      <c r="C28" s="9" t="s">
        <v>1412</v>
      </c>
      <c r="D28" s="3" t="s">
        <v>1435</v>
      </c>
      <c r="E28" s="9" t="s">
        <v>1395</v>
      </c>
      <c r="F28" s="46">
        <v>23586.666666666664</v>
      </c>
      <c r="G28" s="27">
        <f>(1-Содержание!$D$12/100)*Таблица64[[#This Row],[RRP*, руб. с НДС]]</f>
        <v>23586.666666666664</v>
      </c>
      <c r="H28" s="15" t="s">
        <v>1427</v>
      </c>
    </row>
    <row r="29" spans="2:8" ht="47.25" x14ac:dyDescent="0.25">
      <c r="B29" s="9" t="s">
        <v>1409</v>
      </c>
      <c r="C29" s="9" t="s">
        <v>1413</v>
      </c>
      <c r="D29" s="3" t="s">
        <v>1436</v>
      </c>
      <c r="E29" s="9" t="s">
        <v>1390</v>
      </c>
      <c r="F29" s="46">
        <v>16266.666666666668</v>
      </c>
      <c r="G29" s="27">
        <f>(1-Содержание!$D$12/100)*Таблица64[[#This Row],[RRP*, руб. с НДС]]</f>
        <v>16266.666666666668</v>
      </c>
      <c r="H29" s="15" t="s">
        <v>1428</v>
      </c>
    </row>
    <row r="30" spans="2:8" ht="47.25" x14ac:dyDescent="0.25">
      <c r="B30" s="9" t="s">
        <v>1409</v>
      </c>
      <c r="C30" s="9" t="s">
        <v>1414</v>
      </c>
      <c r="D30" s="3" t="s">
        <v>1437</v>
      </c>
      <c r="E30" s="9" t="s">
        <v>1393</v>
      </c>
      <c r="F30" s="46">
        <v>18300</v>
      </c>
      <c r="G30" s="27">
        <f>(1-Содержание!$D$12/100)*Таблица64[[#This Row],[RRP*, руб. с НДС]]</f>
        <v>18300</v>
      </c>
      <c r="H30" s="15" t="s">
        <v>1429</v>
      </c>
    </row>
    <row r="31" spans="2:8" ht="47.25" x14ac:dyDescent="0.25">
      <c r="B31" s="9" t="s">
        <v>1409</v>
      </c>
      <c r="C31" s="9" t="s">
        <v>1415</v>
      </c>
      <c r="D31" s="3" t="s">
        <v>1438</v>
      </c>
      <c r="E31" s="9" t="s">
        <v>1394</v>
      </c>
      <c r="F31" s="46">
        <v>19926.666666666668</v>
      </c>
      <c r="G31" s="27">
        <f>(1-Содержание!$D$12/100)*Таблица64[[#This Row],[RRP*, руб. с НДС]]</f>
        <v>19926.666666666668</v>
      </c>
      <c r="H31" s="15" t="s">
        <v>1429</v>
      </c>
    </row>
    <row r="32" spans="2:8" ht="47.25" x14ac:dyDescent="0.25">
      <c r="B32" s="9" t="s">
        <v>1409</v>
      </c>
      <c r="C32" s="9" t="s">
        <v>1416</v>
      </c>
      <c r="D32" s="3" t="s">
        <v>1439</v>
      </c>
      <c r="E32" s="9" t="s">
        <v>1391</v>
      </c>
      <c r="F32" s="46">
        <v>17690</v>
      </c>
      <c r="G32" s="27">
        <f>(1-Содержание!$D$12/100)*Таблица64[[#This Row],[RRP*, руб. с НДС]]</f>
        <v>17690</v>
      </c>
      <c r="H32" s="15" t="s">
        <v>1426</v>
      </c>
    </row>
    <row r="33" spans="2:8" ht="47.25" x14ac:dyDescent="0.25">
      <c r="B33" s="9" t="s">
        <v>1409</v>
      </c>
      <c r="C33" s="9" t="s">
        <v>1415</v>
      </c>
      <c r="D33" s="3" t="s">
        <v>1440</v>
      </c>
      <c r="E33" s="9" t="s">
        <v>1394</v>
      </c>
      <c r="F33" s="46">
        <v>19926.666666666668</v>
      </c>
      <c r="G33" s="27">
        <f>(1-Содержание!$D$12/100)*Таблица64[[#This Row],[RRP*, руб. с НДС]]</f>
        <v>19926.666666666668</v>
      </c>
      <c r="H33" s="15" t="s">
        <v>1429</v>
      </c>
    </row>
    <row r="34" spans="2:8" ht="47.25" x14ac:dyDescent="0.25">
      <c r="B34" s="9" t="s">
        <v>1409</v>
      </c>
      <c r="C34" s="9" t="s">
        <v>1417</v>
      </c>
      <c r="D34" s="3" t="s">
        <v>1441</v>
      </c>
      <c r="E34" s="9" t="s">
        <v>1392</v>
      </c>
      <c r="F34" s="46">
        <v>20943.333333333336</v>
      </c>
      <c r="G34" s="27">
        <f>(1-Содержание!$D$12/100)*Таблица64[[#This Row],[RRP*, руб. с НДС]]</f>
        <v>20943.333333333336</v>
      </c>
      <c r="H34" s="15" t="s">
        <v>1426</v>
      </c>
    </row>
    <row r="35" spans="2:8" ht="47.25" x14ac:dyDescent="0.25">
      <c r="B35" s="9" t="s">
        <v>1409</v>
      </c>
      <c r="C35" s="9" t="s">
        <v>1418</v>
      </c>
      <c r="D35" s="3" t="s">
        <v>1442</v>
      </c>
      <c r="E35" s="9" t="s">
        <v>1395</v>
      </c>
      <c r="F35" s="46">
        <v>23586.666666666664</v>
      </c>
      <c r="G35" s="27">
        <f>(1-Содержание!$D$12/100)*Таблица64[[#This Row],[RRP*, руб. с НДС]]</f>
        <v>23586.666666666664</v>
      </c>
      <c r="H35" s="15" t="s">
        <v>1427</v>
      </c>
    </row>
    <row r="36" spans="2:8" ht="47.25" x14ac:dyDescent="0.25">
      <c r="B36" s="9" t="s">
        <v>1409</v>
      </c>
      <c r="C36" s="9" t="s">
        <v>1419</v>
      </c>
      <c r="D36" s="3" t="s">
        <v>1443</v>
      </c>
      <c r="E36" s="9" t="s">
        <v>1390</v>
      </c>
      <c r="F36" s="46">
        <v>16266.666666666668</v>
      </c>
      <c r="G36" s="27">
        <f>(1-Содержание!$D$12/100)*Таблица64[[#This Row],[RRP*, руб. с НДС]]</f>
        <v>16266.666666666668</v>
      </c>
      <c r="H36" s="15" t="s">
        <v>1430</v>
      </c>
    </row>
    <row r="37" spans="2:8" ht="47.25" x14ac:dyDescent="0.25">
      <c r="B37" s="9" t="s">
        <v>1409</v>
      </c>
      <c r="C37" s="9" t="s">
        <v>1420</v>
      </c>
      <c r="D37" s="3" t="s">
        <v>1444</v>
      </c>
      <c r="E37" s="9" t="s">
        <v>1393</v>
      </c>
      <c r="F37" s="46">
        <v>18300</v>
      </c>
      <c r="G37" s="27">
        <f>(1-Содержание!$D$12/100)*Таблица64[[#This Row],[RRP*, руб. с НДС]]</f>
        <v>18300</v>
      </c>
      <c r="H37" s="15" t="s">
        <v>1431</v>
      </c>
    </row>
  </sheetData>
  <autoFilter ref="G13:H37" xr:uid="{00000000-0009-0000-0000-00000C000000}"/>
  <mergeCells count="1">
    <mergeCell ref="D10:G10"/>
  </mergeCells>
  <pageMargins left="0.7" right="0.7" top="0.75" bottom="0.75" header="0.3" footer="0.3"/>
  <pageSetup paperSize="257" orientation="portrait" horizontalDpi="300" verticalDpi="300"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8"/>
  <sheetViews>
    <sheetView topLeftCell="A22" workbookViewId="0">
      <selection activeCell="D20" sqref="D20"/>
    </sheetView>
  </sheetViews>
  <sheetFormatPr defaultRowHeight="15.75" x14ac:dyDescent="0.25"/>
  <cols>
    <col min="1" max="1" width="35.140625" customWidth="1"/>
    <col min="2" max="2" width="26" customWidth="1"/>
    <col min="3" max="3" width="48" customWidth="1"/>
    <col min="4" max="4" width="27.28515625" style="8" customWidth="1"/>
    <col min="5" max="5" width="13.140625" style="8" customWidth="1"/>
    <col min="6" max="6" width="14.85546875" style="44" customWidth="1"/>
    <col min="7" max="7" width="81" customWidth="1"/>
  </cols>
  <sheetData>
    <row r="1" spans="1:7" x14ac:dyDescent="0.25">
      <c r="D1"/>
      <c r="E1"/>
    </row>
    <row r="2" spans="1:7" x14ac:dyDescent="0.25">
      <c r="D2"/>
      <c r="E2"/>
    </row>
    <row r="3" spans="1:7" x14ac:dyDescent="0.25">
      <c r="D3"/>
      <c r="E3"/>
    </row>
    <row r="4" spans="1:7" x14ac:dyDescent="0.25">
      <c r="D4"/>
      <c r="E4"/>
    </row>
    <row r="5" spans="1:7" x14ac:dyDescent="0.25">
      <c r="D5"/>
      <c r="E5"/>
    </row>
    <row r="6" spans="1:7" x14ac:dyDescent="0.25">
      <c r="D6"/>
      <c r="E6"/>
    </row>
    <row r="7" spans="1:7" x14ac:dyDescent="0.25">
      <c r="D7"/>
      <c r="E7"/>
    </row>
    <row r="10" spans="1:7" ht="21" x14ac:dyDescent="0.35">
      <c r="C10" s="232" t="s">
        <v>2493</v>
      </c>
      <c r="D10" s="232"/>
      <c r="E10" s="232"/>
      <c r="F10" s="232"/>
    </row>
    <row r="12" spans="1:7" x14ac:dyDescent="0.25">
      <c r="E12" s="19"/>
    </row>
    <row r="13" spans="1:7" ht="47.25" x14ac:dyDescent="0.25">
      <c r="A13" s="80" t="s">
        <v>1408</v>
      </c>
      <c r="B13" s="80" t="s">
        <v>4</v>
      </c>
      <c r="C13" s="80" t="s">
        <v>235</v>
      </c>
      <c r="D13" s="215" t="s">
        <v>358</v>
      </c>
      <c r="E13" s="92" t="s">
        <v>1798</v>
      </c>
      <c r="F13" s="72" t="str">
        <f>CONCATENATE("Цена с учетом скидки ",Содержание!$D$12,"%")</f>
        <v>Цена с учетом скидки 0%</v>
      </c>
      <c r="G13" s="79" t="s">
        <v>675</v>
      </c>
    </row>
    <row r="14" spans="1:7" ht="16.5" thickBot="1" x14ac:dyDescent="0.3">
      <c r="A14" s="216"/>
      <c r="B14" s="217"/>
      <c r="C14" s="218" t="s">
        <v>2494</v>
      </c>
      <c r="D14" s="216"/>
      <c r="E14" s="46"/>
      <c r="F14" s="225"/>
      <c r="G14" s="186"/>
    </row>
    <row r="15" spans="1:7" ht="63" x14ac:dyDescent="0.25">
      <c r="A15" s="9" t="s">
        <v>2495</v>
      </c>
      <c r="B15" s="219" t="s">
        <v>2496</v>
      </c>
      <c r="C15" s="220" t="s">
        <v>2497</v>
      </c>
      <c r="D15" s="9" t="s">
        <v>499</v>
      </c>
      <c r="E15" s="221">
        <v>25341.360000000001</v>
      </c>
      <c r="F15" s="27">
        <f>(1-[1]Содержание!$D$12/100)*Таблица6417[[#This Row],[RRP*, руб. с НДС]]</f>
        <v>25341.360000000001</v>
      </c>
      <c r="G15" s="17" t="s">
        <v>2498</v>
      </c>
    </row>
    <row r="16" spans="1:7" ht="63" x14ac:dyDescent="0.25">
      <c r="A16" s="9" t="s">
        <v>2495</v>
      </c>
      <c r="B16" s="4" t="s">
        <v>2499</v>
      </c>
      <c r="C16" s="220" t="s">
        <v>2497</v>
      </c>
      <c r="D16" s="9" t="s">
        <v>501</v>
      </c>
      <c r="E16" s="222">
        <v>27572.16</v>
      </c>
      <c r="F16" s="27">
        <f>(1-[1]Содержание!$D$12/100)*Таблица6417[[#This Row],[RRP*, руб. с НДС]]</f>
        <v>27572.16</v>
      </c>
      <c r="G16" s="17" t="s">
        <v>2498</v>
      </c>
    </row>
    <row r="17" spans="1:7" ht="63" x14ac:dyDescent="0.25">
      <c r="A17" s="9" t="s">
        <v>2495</v>
      </c>
      <c r="B17" s="4" t="s">
        <v>2500</v>
      </c>
      <c r="C17" s="220" t="s">
        <v>2501</v>
      </c>
      <c r="D17" s="9" t="s">
        <v>503</v>
      </c>
      <c r="E17" s="222">
        <v>28058.799999999999</v>
      </c>
      <c r="F17" s="27">
        <f>(1-[1]Содержание!$D$12/100)*Таблица6417[[#This Row],[RRP*, руб. с НДС]]</f>
        <v>28058.799999999999</v>
      </c>
      <c r="G17" s="17" t="s">
        <v>2502</v>
      </c>
    </row>
    <row r="18" spans="1:7" ht="63" x14ac:dyDescent="0.25">
      <c r="A18" s="9" t="s">
        <v>2495</v>
      </c>
      <c r="B18" s="4" t="s">
        <v>2503</v>
      </c>
      <c r="C18" s="220" t="s">
        <v>2501</v>
      </c>
      <c r="D18" s="9" t="s">
        <v>500</v>
      </c>
      <c r="E18" s="222">
        <v>28967.84</v>
      </c>
      <c r="F18" s="27">
        <f>(1-[1]Содержание!$D$12/100)*Таблица6417[[#This Row],[RRP*, руб. с НДС]]</f>
        <v>28967.84</v>
      </c>
      <c r="G18" s="17" t="s">
        <v>2502</v>
      </c>
    </row>
    <row r="19" spans="1:7" ht="63" x14ac:dyDescent="0.25">
      <c r="A19" s="9" t="s">
        <v>2495</v>
      </c>
      <c r="B19" s="4" t="s">
        <v>2504</v>
      </c>
      <c r="C19" s="220" t="s">
        <v>2505</v>
      </c>
      <c r="D19" s="9" t="s">
        <v>500</v>
      </c>
      <c r="E19" s="222">
        <v>26758.16</v>
      </c>
      <c r="F19" s="27">
        <f>(1-[1]Содержание!$D$12/100)*Таблица6417[[#This Row],[RRP*, руб. с НДС]]</f>
        <v>26758.16</v>
      </c>
      <c r="G19" s="17" t="s">
        <v>2506</v>
      </c>
    </row>
    <row r="20" spans="1:7" ht="63" x14ac:dyDescent="0.25">
      <c r="A20" s="9" t="s">
        <v>2495</v>
      </c>
      <c r="B20" s="4" t="s">
        <v>2507</v>
      </c>
      <c r="C20" s="220" t="s">
        <v>2505</v>
      </c>
      <c r="D20" s="9" t="s">
        <v>502</v>
      </c>
      <c r="E20" s="222">
        <v>32252</v>
      </c>
      <c r="F20" s="27">
        <f>(1-[1]Содержание!$D$12/100)*Таблица6417[[#This Row],[RRP*, руб. с НДС]]</f>
        <v>32252</v>
      </c>
      <c r="G20" s="17" t="s">
        <v>2506</v>
      </c>
    </row>
    <row r="21" spans="1:7" ht="63" x14ac:dyDescent="0.25">
      <c r="A21" s="9" t="s">
        <v>2495</v>
      </c>
      <c r="B21" s="4" t="s">
        <v>2508</v>
      </c>
      <c r="C21" s="220" t="s">
        <v>2505</v>
      </c>
      <c r="D21" s="9" t="s">
        <v>504</v>
      </c>
      <c r="E21" s="222">
        <v>32841.599999999999</v>
      </c>
      <c r="F21" s="27">
        <f>(1-[1]Содержание!$D$12/100)*Таблица6417[[#This Row],[RRP*, руб. с НДС]]</f>
        <v>32841.599999999999</v>
      </c>
      <c r="G21" s="17" t="s">
        <v>2506</v>
      </c>
    </row>
    <row r="22" spans="1:7" ht="63" x14ac:dyDescent="0.25">
      <c r="A22" s="9"/>
      <c r="B22" s="4" t="s">
        <v>2509</v>
      </c>
      <c r="C22" s="220" t="s">
        <v>2505</v>
      </c>
      <c r="D22" s="9" t="s">
        <v>506</v>
      </c>
      <c r="E22" s="222">
        <v>33583.440000000002</v>
      </c>
      <c r="F22" s="27">
        <f>(1-[1]Содержание!$D$12/100)*Таблица6417[[#This Row],[RRP*, руб. с НДС]]</f>
        <v>33583.440000000002</v>
      </c>
      <c r="G22" s="17" t="s">
        <v>2506</v>
      </c>
    </row>
    <row r="23" spans="1:7" x14ac:dyDescent="0.25">
      <c r="A23" s="9"/>
      <c r="B23" s="9"/>
      <c r="C23" s="218" t="s">
        <v>2510</v>
      </c>
      <c r="D23" s="18"/>
      <c r="E23" s="223">
        <f>J23-J23*$C$2</f>
        <v>0</v>
      </c>
      <c r="F23" s="27"/>
      <c r="G23" s="17"/>
    </row>
    <row r="24" spans="1:7" ht="47.25" x14ac:dyDescent="0.25">
      <c r="A24" s="9" t="s">
        <v>2495</v>
      </c>
      <c r="B24" s="4" t="s">
        <v>2511</v>
      </c>
      <c r="C24" s="220" t="s">
        <v>2512</v>
      </c>
      <c r="D24" s="9" t="s">
        <v>653</v>
      </c>
      <c r="E24" s="222">
        <v>39187.279999999999</v>
      </c>
      <c r="F24" s="27">
        <f>(1-[1]Содержание!$D$12/100)*Таблица6417[[#This Row],[RRP*, руб. с НДС]]</f>
        <v>39187.279999999999</v>
      </c>
      <c r="G24" s="17" t="s">
        <v>2513</v>
      </c>
    </row>
    <row r="25" spans="1:7" ht="47.25" x14ac:dyDescent="0.25">
      <c r="A25" s="9" t="s">
        <v>2495</v>
      </c>
      <c r="B25" s="4" t="s">
        <v>2514</v>
      </c>
      <c r="C25" s="220" t="s">
        <v>2512</v>
      </c>
      <c r="D25" s="9" t="s">
        <v>655</v>
      </c>
      <c r="E25" s="222">
        <v>44297.440000000002</v>
      </c>
      <c r="F25" s="27">
        <f>(1-[1]Содержание!$D$12/100)*Таблица6417[[#This Row],[RRP*, руб. с НДС]]</f>
        <v>44297.440000000002</v>
      </c>
      <c r="G25" s="17" t="s">
        <v>2513</v>
      </c>
    </row>
    <row r="26" spans="1:7" ht="47.25" x14ac:dyDescent="0.25">
      <c r="A26" s="9" t="s">
        <v>2495</v>
      </c>
      <c r="B26" s="4" t="s">
        <v>2515</v>
      </c>
      <c r="C26" s="220" t="s">
        <v>2516</v>
      </c>
      <c r="D26" s="9" t="s">
        <v>657</v>
      </c>
      <c r="E26" s="222">
        <v>46038.080000000002</v>
      </c>
      <c r="F26" s="27">
        <f>(1-[1]Содержание!$D$12/100)*Таблица6417[[#This Row],[RRP*, руб. с НДС]]</f>
        <v>46038.080000000002</v>
      </c>
      <c r="G26" s="17" t="s">
        <v>2517</v>
      </c>
    </row>
    <row r="27" spans="1:7" ht="63" x14ac:dyDescent="0.25">
      <c r="A27" s="9" t="s">
        <v>2495</v>
      </c>
      <c r="B27" s="4" t="s">
        <v>2518</v>
      </c>
      <c r="C27" s="220" t="s">
        <v>2516</v>
      </c>
      <c r="D27" s="9" t="s">
        <v>659</v>
      </c>
      <c r="E27" s="222">
        <v>42819.92</v>
      </c>
      <c r="F27" s="27">
        <f>(1-[1]Содержание!$D$12/100)*Таблица6417[[#This Row],[RRP*, руб. с НДС]]</f>
        <v>42819.92</v>
      </c>
      <c r="G27" s="17" t="s">
        <v>2519</v>
      </c>
    </row>
    <row r="28" spans="1:7" ht="63" x14ac:dyDescent="0.25">
      <c r="A28" s="9" t="s">
        <v>2495</v>
      </c>
      <c r="B28" s="4" t="s">
        <v>2520</v>
      </c>
      <c r="C28" s="220" t="s">
        <v>2512</v>
      </c>
      <c r="D28" s="9" t="s">
        <v>654</v>
      </c>
      <c r="E28" s="222">
        <v>49433.120000000003</v>
      </c>
      <c r="F28" s="27">
        <f>(1-[1]Содержание!$D$12/100)*Таблица6417[[#This Row],[RRP*, руб. с НДС]]</f>
        <v>49433.120000000003</v>
      </c>
      <c r="G28" s="17" t="s">
        <v>2521</v>
      </c>
    </row>
    <row r="29" spans="1:7" ht="47.25" x14ac:dyDescent="0.25">
      <c r="A29" s="9" t="s">
        <v>2495</v>
      </c>
      <c r="B29" s="4" t="s">
        <v>2522</v>
      </c>
      <c r="C29" s="220" t="s">
        <v>2512</v>
      </c>
      <c r="D29" s="9" t="s">
        <v>656</v>
      </c>
      <c r="E29" s="222">
        <v>52187.520000000004</v>
      </c>
      <c r="F29" s="27">
        <f>(1-[1]Содержание!$D$12/100)*Таблица6417[[#This Row],[RRP*, руб. с НДС]]</f>
        <v>52187.520000000004</v>
      </c>
      <c r="G29" s="17" t="s">
        <v>2513</v>
      </c>
    </row>
    <row r="30" spans="1:7" ht="47.25" x14ac:dyDescent="0.25">
      <c r="A30" s="9" t="s">
        <v>2495</v>
      </c>
      <c r="B30" s="4" t="s">
        <v>2523</v>
      </c>
      <c r="C30" s="220" t="s">
        <v>2516</v>
      </c>
      <c r="D30" s="9" t="s">
        <v>658</v>
      </c>
      <c r="E30" s="222">
        <v>54137.599999999999</v>
      </c>
      <c r="F30" s="27">
        <f>(1-[1]Содержание!$D$12/100)*Таблица6417[[#This Row],[RRP*, руб. с НДС]]</f>
        <v>54137.599999999999</v>
      </c>
      <c r="G30" s="17" t="s">
        <v>2517</v>
      </c>
    </row>
    <row r="31" spans="1:7" ht="47.25" x14ac:dyDescent="0.25">
      <c r="A31" s="9" t="s">
        <v>2495</v>
      </c>
      <c r="B31" s="4" t="s">
        <v>2524</v>
      </c>
      <c r="C31" s="220" t="s">
        <v>2516</v>
      </c>
      <c r="D31" s="9" t="s">
        <v>660</v>
      </c>
      <c r="E31" s="222">
        <v>60595.040000000001</v>
      </c>
      <c r="F31" s="27">
        <f>(1-[1]Содержание!$D$12/100)*Таблица6417[[#This Row],[RRP*, руб. с НДС]]</f>
        <v>60595.040000000001</v>
      </c>
      <c r="G31" s="17" t="s">
        <v>2517</v>
      </c>
    </row>
    <row r="32" spans="1:7" x14ac:dyDescent="0.25">
      <c r="A32" s="9"/>
      <c r="B32" s="9"/>
      <c r="C32" s="218" t="s">
        <v>2525</v>
      </c>
      <c r="D32" s="9"/>
      <c r="E32" s="223"/>
      <c r="F32" s="27"/>
      <c r="G32" s="17"/>
    </row>
    <row r="33" spans="1:7" ht="47.25" x14ac:dyDescent="0.25">
      <c r="A33" s="9" t="s">
        <v>2495</v>
      </c>
      <c r="B33" s="4" t="s">
        <v>2526</v>
      </c>
      <c r="C33" s="220" t="s">
        <v>2527</v>
      </c>
      <c r="D33" s="9" t="s">
        <v>1393</v>
      </c>
      <c r="E33" s="222">
        <v>60595.040000000001</v>
      </c>
      <c r="F33" s="27">
        <f>(1-[1]Содержание!$D$12/100)*Таблица6417[[#This Row],[RRP*, руб. с НДС]]</f>
        <v>60595.040000000001</v>
      </c>
      <c r="G33" s="17" t="s">
        <v>2528</v>
      </c>
    </row>
    <row r="34" spans="1:7" ht="47.25" x14ac:dyDescent="0.25">
      <c r="A34" s="9" t="s">
        <v>2495</v>
      </c>
      <c r="B34" s="4" t="s">
        <v>2529</v>
      </c>
      <c r="C34" s="220" t="s">
        <v>2530</v>
      </c>
      <c r="D34" s="9" t="s">
        <v>1394</v>
      </c>
      <c r="E34" s="222">
        <v>62746.64</v>
      </c>
      <c r="F34" s="27">
        <f>(1-[1]Содержание!$D$12/100)*Таблица6417[[#This Row],[RRP*, руб. с НДС]]</f>
        <v>62746.64</v>
      </c>
      <c r="G34" s="17" t="s">
        <v>2531</v>
      </c>
    </row>
    <row r="35" spans="1:7" ht="47.25" x14ac:dyDescent="0.25">
      <c r="A35" s="9" t="s">
        <v>2495</v>
      </c>
      <c r="B35" s="4" t="s">
        <v>2532</v>
      </c>
      <c r="C35" s="220" t="s">
        <v>2533</v>
      </c>
      <c r="D35" s="9" t="s">
        <v>1391</v>
      </c>
      <c r="E35" s="222">
        <v>67854.16</v>
      </c>
      <c r="F35" s="27">
        <f>(1-[1]Содержание!$D$12/100)*Таблица6417[[#This Row],[RRP*, руб. с НДС]]</f>
        <v>67854.16</v>
      </c>
      <c r="G35" s="17" t="s">
        <v>2534</v>
      </c>
    </row>
    <row r="36" spans="1:7" ht="47.25" x14ac:dyDescent="0.25">
      <c r="A36" s="9" t="s">
        <v>2495</v>
      </c>
      <c r="B36" s="224" t="s">
        <v>2535</v>
      </c>
      <c r="C36" s="220" t="s">
        <v>2530</v>
      </c>
      <c r="D36" s="9" t="s">
        <v>1394</v>
      </c>
      <c r="E36" s="222">
        <v>66814</v>
      </c>
      <c r="F36" s="27">
        <f>(1-[1]Содержание!$D$12/100)*Таблица6417[[#This Row],[RRP*, руб. с НДС]]</f>
        <v>66814</v>
      </c>
      <c r="G36" s="17" t="s">
        <v>2528</v>
      </c>
    </row>
    <row r="37" spans="1:7" ht="47.25" x14ac:dyDescent="0.25">
      <c r="A37" s="9" t="s">
        <v>2495</v>
      </c>
      <c r="B37" s="224" t="s">
        <v>2536</v>
      </c>
      <c r="C37" s="220" t="s">
        <v>2530</v>
      </c>
      <c r="D37" s="9" t="s">
        <v>1392</v>
      </c>
      <c r="E37" s="222">
        <v>70259.199999999997</v>
      </c>
      <c r="F37" s="27">
        <f>(1-[1]Содержание!$D$12/100)*Таблица6417[[#This Row],[RRP*, руб. с НДС]]</f>
        <v>70259.199999999997</v>
      </c>
      <c r="G37" s="17" t="s">
        <v>2531</v>
      </c>
    </row>
    <row r="38" spans="1:7" ht="47.25" x14ac:dyDescent="0.25">
      <c r="A38" s="9" t="s">
        <v>2495</v>
      </c>
      <c r="B38" s="224" t="s">
        <v>2537</v>
      </c>
      <c r="C38" s="220" t="s">
        <v>2516</v>
      </c>
      <c r="D38" s="9" t="s">
        <v>1395</v>
      </c>
      <c r="E38" s="222">
        <v>78846.240000000005</v>
      </c>
      <c r="F38" s="27">
        <f>(1-[1]Содержание!$D$12/100)*Таблица6417[[#This Row],[RRP*, руб. с НДС]]</f>
        <v>78846.240000000005</v>
      </c>
      <c r="G38" s="17" t="s">
        <v>2534</v>
      </c>
    </row>
  </sheetData>
  <mergeCells count="1">
    <mergeCell ref="C10:F10"/>
  </mergeCells>
  <pageMargins left="0.7" right="0.7" top="0.75" bottom="0.75" header="0.3" footer="0.3"/>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L42"/>
  <sheetViews>
    <sheetView zoomScale="70" zoomScaleNormal="70" workbookViewId="0">
      <selection activeCell="K16" sqref="K16"/>
    </sheetView>
  </sheetViews>
  <sheetFormatPr defaultRowHeight="15.75" x14ac:dyDescent="0.25"/>
  <cols>
    <col min="1" max="1" width="2.5703125" customWidth="1"/>
    <col min="2" max="2" width="26.42578125" style="31" customWidth="1"/>
    <col min="3" max="3" width="16" customWidth="1"/>
    <col min="4" max="4" width="11.85546875" style="8" customWidth="1"/>
    <col min="5" max="5" width="13.28515625" customWidth="1"/>
    <col min="6" max="6" width="24.5703125" style="31" customWidth="1"/>
    <col min="7" max="7" width="16.85546875" style="31" customWidth="1"/>
    <col min="8" max="8" width="31.7109375" customWidth="1"/>
    <col min="9" max="9" width="19.28515625" customWidth="1"/>
    <col min="10" max="10" width="17.28515625" style="49" customWidth="1"/>
    <col min="11" max="11" width="17.28515625" style="44" customWidth="1"/>
    <col min="12" max="12" width="85.5703125" customWidth="1"/>
  </cols>
  <sheetData>
    <row r="1" spans="2:38" x14ac:dyDescent="0.25">
      <c r="J1" s="8"/>
    </row>
    <row r="12" spans="2:38" ht="21" x14ac:dyDescent="0.35">
      <c r="C12" s="232" t="s">
        <v>1799</v>
      </c>
      <c r="D12" s="232"/>
      <c r="E12" s="232"/>
      <c r="F12" s="232"/>
      <c r="G12" s="232"/>
      <c r="H12" s="232"/>
    </row>
    <row r="15" spans="2:38" ht="47.25" x14ac:dyDescent="0.25">
      <c r="B15" s="79" t="s">
        <v>1800</v>
      </c>
      <c r="C15" s="79" t="s">
        <v>1801</v>
      </c>
      <c r="D15" s="79" t="s">
        <v>1802</v>
      </c>
      <c r="E15" s="79" t="s">
        <v>2171</v>
      </c>
      <c r="F15" s="79" t="s">
        <v>1803</v>
      </c>
      <c r="G15" s="79" t="s">
        <v>4</v>
      </c>
      <c r="H15" s="79" t="s">
        <v>235</v>
      </c>
      <c r="I15" s="79" t="s">
        <v>358</v>
      </c>
      <c r="J15" s="79" t="s">
        <v>1798</v>
      </c>
      <c r="K15" s="72" t="str">
        <f>CONCATENATE("Цена с учетом скидки ",Содержание!$D$12,"%")</f>
        <v>Цена с учетом скидки 0%</v>
      </c>
      <c r="L15" s="79" t="s">
        <v>675</v>
      </c>
    </row>
    <row r="16" spans="2:38" ht="94.5" x14ac:dyDescent="0.25">
      <c r="B16" s="32" t="s">
        <v>1804</v>
      </c>
      <c r="C16" s="12" t="s">
        <v>1805</v>
      </c>
      <c r="D16" s="12" t="s">
        <v>1806</v>
      </c>
      <c r="E16" s="12">
        <v>14</v>
      </c>
      <c r="F16" s="41" t="s">
        <v>1807</v>
      </c>
      <c r="G16" s="40" t="s">
        <v>1808</v>
      </c>
      <c r="H16" s="32" t="s">
        <v>1809</v>
      </c>
      <c r="I16" s="12" t="s">
        <v>1810</v>
      </c>
      <c r="J16" s="46">
        <v>21931.533333333333</v>
      </c>
      <c r="K16" s="39">
        <f>(1-Содержание!$D$12/100)*J16</f>
        <v>21931.533333333333</v>
      </c>
      <c r="L16" s="33" t="s">
        <v>1811</v>
      </c>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row>
    <row r="17" spans="2:38" ht="94.5" x14ac:dyDescent="0.25">
      <c r="B17" s="32" t="s">
        <v>1804</v>
      </c>
      <c r="C17" s="12" t="s">
        <v>1812</v>
      </c>
      <c r="D17" s="12" t="s">
        <v>1813</v>
      </c>
      <c r="E17" s="12">
        <v>16</v>
      </c>
      <c r="F17" s="41" t="s">
        <v>1807</v>
      </c>
      <c r="G17" s="40" t="s">
        <v>1814</v>
      </c>
      <c r="H17" s="32" t="s">
        <v>1815</v>
      </c>
      <c r="I17" s="12" t="s">
        <v>1816</v>
      </c>
      <c r="J17" s="46">
        <v>28914</v>
      </c>
      <c r="K17" s="39">
        <f>(1-Содержание!$D$12/100)*J17</f>
        <v>28914</v>
      </c>
      <c r="L17" s="33" t="s">
        <v>1817</v>
      </c>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row>
    <row r="18" spans="2:38" ht="94.5" x14ac:dyDescent="0.25">
      <c r="B18" s="32" t="s">
        <v>1818</v>
      </c>
      <c r="C18" s="12" t="s">
        <v>1812</v>
      </c>
      <c r="D18" s="12" t="s">
        <v>1813</v>
      </c>
      <c r="E18" s="12">
        <v>20</v>
      </c>
      <c r="F18" s="41" t="s">
        <v>1819</v>
      </c>
      <c r="G18" s="40" t="s">
        <v>1820</v>
      </c>
      <c r="H18" s="32" t="s">
        <v>1821</v>
      </c>
      <c r="I18" s="12" t="s">
        <v>1822</v>
      </c>
      <c r="J18" s="46">
        <v>39034.205000000002</v>
      </c>
      <c r="K18" s="39">
        <f>(1-Содержание!$D$12/100)*J18</f>
        <v>39034.205000000002</v>
      </c>
      <c r="L18" s="33" t="s">
        <v>1823</v>
      </c>
    </row>
    <row r="19" spans="2:38" ht="94.5" x14ac:dyDescent="0.25">
      <c r="B19" s="32" t="s">
        <v>1824</v>
      </c>
      <c r="C19" s="12" t="s">
        <v>1805</v>
      </c>
      <c r="D19" s="12" t="s">
        <v>1806</v>
      </c>
      <c r="E19" s="12">
        <v>14</v>
      </c>
      <c r="F19" s="41" t="s">
        <v>1825</v>
      </c>
      <c r="G19" s="40" t="s">
        <v>1826</v>
      </c>
      <c r="H19" s="32" t="s">
        <v>1827</v>
      </c>
      <c r="I19" s="12" t="s">
        <v>1828</v>
      </c>
      <c r="J19" s="46">
        <v>28558.166666666664</v>
      </c>
      <c r="K19" s="39">
        <f>(1-Содержание!$D$12/100)*J19</f>
        <v>28558.166666666664</v>
      </c>
      <c r="L19" s="33" t="s">
        <v>1829</v>
      </c>
    </row>
    <row r="20" spans="2:38" ht="94.5" x14ac:dyDescent="0.25">
      <c r="B20" s="32" t="s">
        <v>1824</v>
      </c>
      <c r="C20" s="12" t="s">
        <v>1812</v>
      </c>
      <c r="D20" s="12" t="s">
        <v>1813</v>
      </c>
      <c r="E20" s="12">
        <v>16</v>
      </c>
      <c r="F20" s="41" t="s">
        <v>1825</v>
      </c>
      <c r="G20" s="40" t="s">
        <v>1830</v>
      </c>
      <c r="H20" s="32" t="s">
        <v>1831</v>
      </c>
      <c r="I20" s="12" t="s">
        <v>1816</v>
      </c>
      <c r="J20" s="46">
        <v>37281.166666666664</v>
      </c>
      <c r="K20" s="39">
        <f>(1-Содержание!$D$12/100)*J20</f>
        <v>37281.166666666664</v>
      </c>
      <c r="L20" s="33" t="s">
        <v>1832</v>
      </c>
    </row>
    <row r="21" spans="2:38" ht="94.5" x14ac:dyDescent="0.25">
      <c r="B21" s="32" t="s">
        <v>1824</v>
      </c>
      <c r="C21" s="12" t="s">
        <v>1812</v>
      </c>
      <c r="D21" s="12" t="s">
        <v>1813</v>
      </c>
      <c r="E21" s="12">
        <v>20</v>
      </c>
      <c r="F21" s="41" t="s">
        <v>1825</v>
      </c>
      <c r="G21" s="40" t="s">
        <v>1833</v>
      </c>
      <c r="H21" s="32" t="s">
        <v>1834</v>
      </c>
      <c r="I21" s="12" t="s">
        <v>1822</v>
      </c>
      <c r="J21" s="46">
        <v>42669.5</v>
      </c>
      <c r="K21" s="39">
        <f>(1-Содержание!$D$12/100)*J21</f>
        <v>42669.5</v>
      </c>
      <c r="L21" s="33" t="s">
        <v>1835</v>
      </c>
    </row>
    <row r="22" spans="2:38" ht="94.5" x14ac:dyDescent="0.25">
      <c r="B22" s="32" t="s">
        <v>1836</v>
      </c>
      <c r="C22" s="12" t="s">
        <v>1805</v>
      </c>
      <c r="D22" s="12" t="s">
        <v>1806</v>
      </c>
      <c r="E22" s="12">
        <v>14</v>
      </c>
      <c r="F22" s="41" t="s">
        <v>1837</v>
      </c>
      <c r="G22" s="40" t="s">
        <v>1838</v>
      </c>
      <c r="H22" s="32" t="s">
        <v>1839</v>
      </c>
      <c r="I22" s="12" t="s">
        <v>1840</v>
      </c>
      <c r="J22" s="46">
        <v>29446.733333333334</v>
      </c>
      <c r="K22" s="39">
        <f>(1-Содержание!$D$12/100)*J22</f>
        <v>29446.733333333334</v>
      </c>
      <c r="L22" s="33" t="s">
        <v>1841</v>
      </c>
    </row>
    <row r="23" spans="2:38" ht="94.5" x14ac:dyDescent="0.25">
      <c r="B23" s="32" t="s">
        <v>1836</v>
      </c>
      <c r="C23" s="12" t="s">
        <v>1812</v>
      </c>
      <c r="D23" s="12" t="s">
        <v>1813</v>
      </c>
      <c r="E23" s="12">
        <v>16</v>
      </c>
      <c r="F23" s="41" t="s">
        <v>1837</v>
      </c>
      <c r="G23" s="40" t="s">
        <v>1842</v>
      </c>
      <c r="H23" s="32" t="s">
        <v>1843</v>
      </c>
      <c r="I23" s="12" t="s">
        <v>1844</v>
      </c>
      <c r="J23" s="46">
        <v>36425.133333333331</v>
      </c>
      <c r="K23" s="39">
        <f>(1-Содержание!$D$12/100)*J23</f>
        <v>36425.133333333331</v>
      </c>
      <c r="L23" s="33" t="s">
        <v>1845</v>
      </c>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row>
    <row r="24" spans="2:38" ht="94.5" x14ac:dyDescent="0.25">
      <c r="B24" s="32" t="s">
        <v>1836</v>
      </c>
      <c r="C24" s="12" t="s">
        <v>1812</v>
      </c>
      <c r="D24" s="12" t="s">
        <v>1813</v>
      </c>
      <c r="E24" s="12">
        <v>20</v>
      </c>
      <c r="F24" s="41" t="s">
        <v>1837</v>
      </c>
      <c r="G24" s="40" t="s">
        <v>1846</v>
      </c>
      <c r="H24" s="32" t="s">
        <v>1847</v>
      </c>
      <c r="I24" s="12" t="s">
        <v>1848</v>
      </c>
      <c r="J24" s="46">
        <v>40735.799999999996</v>
      </c>
      <c r="K24" s="39">
        <f>(1-Содержание!$D$12/100)*J24</f>
        <v>40735.799999999996</v>
      </c>
      <c r="L24" s="33" t="s">
        <v>1849</v>
      </c>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row>
    <row r="25" spans="2:38" ht="94.5" x14ac:dyDescent="0.25">
      <c r="B25" s="32" t="s">
        <v>1850</v>
      </c>
      <c r="C25" s="12" t="s">
        <v>1805</v>
      </c>
      <c r="D25" s="12" t="s">
        <v>1806</v>
      </c>
      <c r="E25" s="12">
        <v>14</v>
      </c>
      <c r="F25" s="41" t="s">
        <v>1851</v>
      </c>
      <c r="G25" s="40" t="s">
        <v>1852</v>
      </c>
      <c r="H25" s="32" t="s">
        <v>1853</v>
      </c>
      <c r="I25" s="12" t="s">
        <v>1854</v>
      </c>
      <c r="J25" s="46">
        <v>30386.133333333335</v>
      </c>
      <c r="K25" s="39">
        <f>(1-Содержание!$D$12/100)*J25</f>
        <v>30386.133333333335</v>
      </c>
      <c r="L25" s="33" t="s">
        <v>1855</v>
      </c>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row>
    <row r="26" spans="2:38" ht="94.5" x14ac:dyDescent="0.25">
      <c r="B26" s="32" t="s">
        <v>1850</v>
      </c>
      <c r="C26" s="12" t="s">
        <v>1812</v>
      </c>
      <c r="D26" s="12" t="s">
        <v>1813</v>
      </c>
      <c r="E26" s="12">
        <v>16</v>
      </c>
      <c r="F26" s="41" t="s">
        <v>1851</v>
      </c>
      <c r="G26" s="40" t="s">
        <v>1856</v>
      </c>
      <c r="H26" s="32" t="s">
        <v>1857</v>
      </c>
      <c r="I26" s="12" t="s">
        <v>1858</v>
      </c>
      <c r="J26" s="46">
        <v>36636.6</v>
      </c>
      <c r="K26" s="39">
        <f>(1-Содержание!$D$12/100)*J26</f>
        <v>36636.6</v>
      </c>
      <c r="L26" s="33" t="s">
        <v>1859</v>
      </c>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row>
    <row r="27" spans="2:38" ht="94.5" x14ac:dyDescent="0.25">
      <c r="B27" s="32" t="s">
        <v>1850</v>
      </c>
      <c r="C27" s="12" t="s">
        <v>1812</v>
      </c>
      <c r="D27" s="12" t="s">
        <v>1813</v>
      </c>
      <c r="E27" s="12">
        <v>20</v>
      </c>
      <c r="F27" s="41" t="s">
        <v>1851</v>
      </c>
      <c r="G27" s="40" t="s">
        <v>1860</v>
      </c>
      <c r="H27" s="32" t="s">
        <v>1861</v>
      </c>
      <c r="I27" s="12" t="s">
        <v>1848</v>
      </c>
      <c r="J27" s="46">
        <v>41675.199999999997</v>
      </c>
      <c r="K27" s="39">
        <f>(1-Содержание!$D$12/100)*J27</f>
        <v>41675.199999999997</v>
      </c>
      <c r="L27" s="33" t="s">
        <v>1862</v>
      </c>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row>
    <row r="28" spans="2:38" ht="94.5" x14ac:dyDescent="0.25">
      <c r="B28" s="32" t="s">
        <v>1863</v>
      </c>
      <c r="C28" s="12" t="s">
        <v>1805</v>
      </c>
      <c r="D28" s="12" t="s">
        <v>1806</v>
      </c>
      <c r="E28" s="12">
        <v>14</v>
      </c>
      <c r="F28" s="41" t="s">
        <v>1864</v>
      </c>
      <c r="G28" s="40" t="s">
        <v>1865</v>
      </c>
      <c r="H28" s="32" t="s">
        <v>1866</v>
      </c>
      <c r="I28" s="12" t="s">
        <v>1840</v>
      </c>
      <c r="J28" s="46">
        <v>37344.199999999997</v>
      </c>
      <c r="K28" s="39">
        <f>(1-Содержание!$D$12/100)*J28</f>
        <v>37344.199999999997</v>
      </c>
      <c r="L28" s="33" t="s">
        <v>1867</v>
      </c>
    </row>
    <row r="29" spans="2:38" ht="94.5" x14ac:dyDescent="0.25">
      <c r="B29" s="32" t="s">
        <v>1863</v>
      </c>
      <c r="C29" s="12" t="s">
        <v>1812</v>
      </c>
      <c r="D29" s="12" t="s">
        <v>1813</v>
      </c>
      <c r="E29" s="12">
        <v>16</v>
      </c>
      <c r="F29" s="41" t="s">
        <v>1864</v>
      </c>
      <c r="G29" s="40" t="s">
        <v>1868</v>
      </c>
      <c r="H29" s="32" t="s">
        <v>1869</v>
      </c>
      <c r="I29" s="12" t="s">
        <v>1870</v>
      </c>
      <c r="J29" s="46">
        <v>44322.6</v>
      </c>
      <c r="K29" s="39">
        <f>(1-Содержание!$D$12/100)*J29</f>
        <v>44322.6</v>
      </c>
      <c r="L29" s="33" t="s">
        <v>1871</v>
      </c>
    </row>
    <row r="30" spans="2:38" ht="94.5" x14ac:dyDescent="0.25">
      <c r="B30" s="32" t="s">
        <v>1863</v>
      </c>
      <c r="C30" s="12" t="s">
        <v>1812</v>
      </c>
      <c r="D30" s="12" t="s">
        <v>1813</v>
      </c>
      <c r="E30" s="12">
        <v>20</v>
      </c>
      <c r="F30" s="41" t="s">
        <v>1864</v>
      </c>
      <c r="G30" s="40" t="s">
        <v>1872</v>
      </c>
      <c r="H30" s="32" t="s">
        <v>1873</v>
      </c>
      <c r="I30" s="12" t="s">
        <v>1822</v>
      </c>
      <c r="J30" s="46">
        <v>48633.26666666667</v>
      </c>
      <c r="K30" s="39">
        <f>(1-Содержание!$D$12/100)*J30</f>
        <v>48633.26666666667</v>
      </c>
      <c r="L30" s="33" t="s">
        <v>1874</v>
      </c>
    </row>
    <row r="31" spans="2:38" ht="94.5" x14ac:dyDescent="0.25">
      <c r="B31" s="32" t="s">
        <v>1875</v>
      </c>
      <c r="C31" s="12" t="s">
        <v>1876</v>
      </c>
      <c r="D31" s="12" t="s">
        <v>1806</v>
      </c>
      <c r="E31" s="12">
        <v>14</v>
      </c>
      <c r="F31" s="41" t="s">
        <v>1819</v>
      </c>
      <c r="G31" s="40" t="s">
        <v>1877</v>
      </c>
      <c r="H31" s="32" t="s">
        <v>1878</v>
      </c>
      <c r="I31" s="12" t="s">
        <v>1810</v>
      </c>
      <c r="J31" s="46">
        <v>21070.416666666664</v>
      </c>
      <c r="K31" s="39">
        <f>(1-Содержание!$D$12/100)*J31</f>
        <v>21070.416666666664</v>
      </c>
      <c r="L31" s="33" t="s">
        <v>1879</v>
      </c>
    </row>
    <row r="32" spans="2:38" ht="94.5" x14ac:dyDescent="0.25">
      <c r="B32" s="32" t="s">
        <v>1880</v>
      </c>
      <c r="C32" s="12" t="s">
        <v>1876</v>
      </c>
      <c r="D32" s="12" t="s">
        <v>1806</v>
      </c>
      <c r="E32" s="12">
        <v>14</v>
      </c>
      <c r="F32" s="41" t="s">
        <v>1825</v>
      </c>
      <c r="G32" s="40" t="s">
        <v>1881</v>
      </c>
      <c r="H32" s="32" t="s">
        <v>1882</v>
      </c>
      <c r="I32" s="12" t="s">
        <v>1828</v>
      </c>
      <c r="J32" s="46">
        <v>22209.083333333336</v>
      </c>
      <c r="K32" s="39">
        <f>(1-Содержание!$D$12/100)*J32</f>
        <v>22209.083333333336</v>
      </c>
      <c r="L32" s="33" t="s">
        <v>1883</v>
      </c>
    </row>
    <row r="33" spans="2:12" ht="94.5" x14ac:dyDescent="0.25">
      <c r="B33" s="32" t="s">
        <v>1884</v>
      </c>
      <c r="C33" s="12" t="s">
        <v>1876</v>
      </c>
      <c r="D33" s="12" t="s">
        <v>1806</v>
      </c>
      <c r="E33" s="12">
        <v>14</v>
      </c>
      <c r="F33" s="41" t="s">
        <v>1837</v>
      </c>
      <c r="G33" s="40" t="s">
        <v>1885</v>
      </c>
      <c r="H33" s="32" t="s">
        <v>1886</v>
      </c>
      <c r="I33" s="12" t="s">
        <v>1840</v>
      </c>
      <c r="J33" s="46">
        <v>27413.399999999998</v>
      </c>
      <c r="K33" s="39">
        <f>(1-Содержание!$D$12/100)*J33</f>
        <v>27413.399999999998</v>
      </c>
      <c r="L33" s="33" t="s">
        <v>1887</v>
      </c>
    </row>
    <row r="34" spans="2:12" ht="94.5" x14ac:dyDescent="0.25">
      <c r="B34" s="32" t="s">
        <v>1888</v>
      </c>
      <c r="C34" s="12" t="s">
        <v>1876</v>
      </c>
      <c r="D34" s="12" t="s">
        <v>1806</v>
      </c>
      <c r="E34" s="12">
        <v>14</v>
      </c>
      <c r="F34" s="41" t="s">
        <v>1851</v>
      </c>
      <c r="G34" s="40" t="s">
        <v>1889</v>
      </c>
      <c r="H34" s="32" t="s">
        <v>1890</v>
      </c>
      <c r="I34" s="12" t="s">
        <v>1854</v>
      </c>
      <c r="J34" s="46">
        <v>28474.799999999999</v>
      </c>
      <c r="K34" s="39">
        <f>(1-Содержание!$D$12/100)*J34</f>
        <v>28474.799999999999</v>
      </c>
      <c r="L34" s="33" t="s">
        <v>1891</v>
      </c>
    </row>
    <row r="35" spans="2:12" ht="94.5" x14ac:dyDescent="0.25">
      <c r="B35" s="32" t="s">
        <v>1892</v>
      </c>
      <c r="C35" s="12" t="s">
        <v>1876</v>
      </c>
      <c r="D35" s="12" t="s">
        <v>1806</v>
      </c>
      <c r="E35" s="12">
        <v>14</v>
      </c>
      <c r="F35" s="41" t="s">
        <v>1864</v>
      </c>
      <c r="G35" s="40" t="s">
        <v>1893</v>
      </c>
      <c r="H35" s="32" t="s">
        <v>1894</v>
      </c>
      <c r="I35" s="12" t="s">
        <v>1840</v>
      </c>
      <c r="J35" s="46">
        <v>32269</v>
      </c>
      <c r="K35" s="39">
        <f>(1-Содержание!$D$12/100)*J35</f>
        <v>32269</v>
      </c>
      <c r="L35" s="33" t="s">
        <v>1895</v>
      </c>
    </row>
    <row r="36" spans="2:12" ht="94.5" x14ac:dyDescent="0.25">
      <c r="B36" s="32" t="s">
        <v>1896</v>
      </c>
      <c r="C36" s="12" t="s">
        <v>1805</v>
      </c>
      <c r="D36" s="12" t="s">
        <v>1876</v>
      </c>
      <c r="E36" s="12">
        <v>14</v>
      </c>
      <c r="F36" s="41" t="s">
        <v>1819</v>
      </c>
      <c r="G36" s="40" t="s">
        <v>1897</v>
      </c>
      <c r="H36" s="32" t="s">
        <v>1898</v>
      </c>
      <c r="I36" s="12" t="s">
        <v>1899</v>
      </c>
      <c r="J36" s="46">
        <v>19642</v>
      </c>
      <c r="K36" s="39">
        <f>(1-Содержание!$D$12/100)*J36</f>
        <v>19642</v>
      </c>
      <c r="L36" s="33" t="s">
        <v>1900</v>
      </c>
    </row>
    <row r="37" spans="2:12" ht="94.5" x14ac:dyDescent="0.25">
      <c r="B37" s="32" t="s">
        <v>1901</v>
      </c>
      <c r="C37" s="12" t="s">
        <v>1805</v>
      </c>
      <c r="D37" s="12" t="s">
        <v>1876</v>
      </c>
      <c r="E37" s="12">
        <v>14</v>
      </c>
      <c r="F37" s="41" t="s">
        <v>1825</v>
      </c>
      <c r="G37" s="40" t="s">
        <v>1902</v>
      </c>
      <c r="H37" s="32" t="s">
        <v>1903</v>
      </c>
      <c r="I37" s="12" t="s">
        <v>1904</v>
      </c>
      <c r="J37" s="46">
        <v>20785.75</v>
      </c>
      <c r="K37" s="39">
        <f>(1-Содержание!$D$12/100)*J37</f>
        <v>20785.75</v>
      </c>
      <c r="L37" s="33" t="s">
        <v>1905</v>
      </c>
    </row>
    <row r="38" spans="2:12" ht="94.5" x14ac:dyDescent="0.25">
      <c r="B38" s="32" t="s">
        <v>1906</v>
      </c>
      <c r="C38" s="12" t="s">
        <v>1805</v>
      </c>
      <c r="D38" s="12" t="s">
        <v>1876</v>
      </c>
      <c r="E38" s="12">
        <v>14</v>
      </c>
      <c r="F38" s="41" t="s">
        <v>1837</v>
      </c>
      <c r="G38" s="40" t="s">
        <v>1907</v>
      </c>
      <c r="H38" s="32" t="s">
        <v>1908</v>
      </c>
      <c r="I38" s="12" t="s">
        <v>1909</v>
      </c>
      <c r="J38" s="46">
        <v>26132.399999999998</v>
      </c>
      <c r="K38" s="39">
        <f>(1-Содержание!$D$12/100)*J38</f>
        <v>26132.399999999998</v>
      </c>
      <c r="L38" s="33" t="s">
        <v>1910</v>
      </c>
    </row>
    <row r="39" spans="2:12" ht="94.5" x14ac:dyDescent="0.25">
      <c r="B39" s="32" t="s">
        <v>1911</v>
      </c>
      <c r="C39" s="12" t="s">
        <v>1805</v>
      </c>
      <c r="D39" s="12" t="s">
        <v>1876</v>
      </c>
      <c r="E39" s="12">
        <v>14</v>
      </c>
      <c r="F39" s="41" t="s">
        <v>1851</v>
      </c>
      <c r="G39" s="40" t="s">
        <v>1912</v>
      </c>
      <c r="H39" s="32" t="s">
        <v>1913</v>
      </c>
      <c r="I39" s="12" t="s">
        <v>1914</v>
      </c>
      <c r="J39" s="46">
        <v>27189.224999999999</v>
      </c>
      <c r="K39" s="39">
        <f>(1-Содержание!$D$12/100)*J39</f>
        <v>27189.224999999999</v>
      </c>
      <c r="L39" s="33" t="s">
        <v>1915</v>
      </c>
    </row>
    <row r="40" spans="2:12" ht="94.5" x14ac:dyDescent="0.25">
      <c r="B40" s="32" t="s">
        <v>1916</v>
      </c>
      <c r="C40" s="12" t="s">
        <v>1805</v>
      </c>
      <c r="D40" s="12" t="s">
        <v>1876</v>
      </c>
      <c r="E40" s="12">
        <v>14</v>
      </c>
      <c r="F40" s="41" t="s">
        <v>1864</v>
      </c>
      <c r="G40" s="40" t="s">
        <v>1917</v>
      </c>
      <c r="H40" s="32" t="s">
        <v>1918</v>
      </c>
      <c r="I40" s="12" t="s">
        <v>1909</v>
      </c>
      <c r="J40" s="46">
        <v>31126.266666666663</v>
      </c>
      <c r="K40" s="39">
        <f>(1-Содержание!$D$12/100)*J40</f>
        <v>31126.266666666663</v>
      </c>
      <c r="L40" s="33" t="s">
        <v>1919</v>
      </c>
    </row>
    <row r="42" spans="2:12" ht="84" x14ac:dyDescent="0.35">
      <c r="H42" s="36" t="s">
        <v>1920</v>
      </c>
    </row>
  </sheetData>
  <mergeCells count="1">
    <mergeCell ref="C12:H12"/>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1:G15"/>
  <sheetViews>
    <sheetView zoomScale="70" zoomScaleNormal="70" workbookViewId="0">
      <selection activeCell="C11" sqref="C11:F11"/>
    </sheetView>
  </sheetViews>
  <sheetFormatPr defaultColWidth="8.7109375" defaultRowHeight="15.75" x14ac:dyDescent="0.25"/>
  <cols>
    <col min="1" max="1" width="6.28515625" customWidth="1"/>
    <col min="2" max="2" width="32.28515625" customWidth="1"/>
    <col min="3" max="3" width="57.28515625" customWidth="1"/>
    <col min="4" max="4" width="17.7109375" bestFit="1" customWidth="1"/>
    <col min="5" max="5" width="14.85546875" style="8" customWidth="1"/>
    <col min="6" max="6" width="16.140625" style="38" customWidth="1"/>
    <col min="7" max="7" width="99.85546875" customWidth="1"/>
  </cols>
  <sheetData>
    <row r="11" spans="2:7" ht="21" x14ac:dyDescent="0.35">
      <c r="C11" s="232" t="s">
        <v>2350</v>
      </c>
      <c r="D11" s="232"/>
      <c r="E11" s="232"/>
      <c r="F11" s="232"/>
    </row>
    <row r="13" spans="2:7" x14ac:dyDescent="0.25">
      <c r="E13" s="37"/>
    </row>
    <row r="14" spans="2:7" ht="54" customHeight="1" x14ac:dyDescent="0.25">
      <c r="B14" s="89" t="s">
        <v>4</v>
      </c>
      <c r="C14" s="89" t="s">
        <v>235</v>
      </c>
      <c r="D14" s="89" t="s">
        <v>358</v>
      </c>
      <c r="E14" s="89" t="s">
        <v>1798</v>
      </c>
      <c r="F14" s="72" t="str">
        <f>CONCATENATE("Цена с учетом скидки ",Содержание!$D$12,"%")</f>
        <v>Цена с учетом скидки 0%</v>
      </c>
      <c r="G14" s="79" t="s">
        <v>675</v>
      </c>
    </row>
    <row r="15" spans="2:7" ht="126" x14ac:dyDescent="0.25">
      <c r="B15" s="12" t="s">
        <v>2352</v>
      </c>
      <c r="C15" s="32" t="s">
        <v>2351</v>
      </c>
      <c r="D15" s="12" t="s">
        <v>2353</v>
      </c>
      <c r="E15" s="46">
        <v>35500</v>
      </c>
      <c r="F15" s="27">
        <f>(1-Содержание!$D$12/100)*Таблица41112[[#This Row],[RRP*, руб. с НДС]]</f>
        <v>35500</v>
      </c>
      <c r="G15" s="14" t="s">
        <v>2354</v>
      </c>
    </row>
  </sheetData>
  <autoFilter ref="F14:G15" xr:uid="{00000000-0009-0000-0000-00000F000000}"/>
  <mergeCells count="1">
    <mergeCell ref="C11:F11"/>
  </mergeCells>
  <pageMargins left="0.7" right="0.7" top="0.75" bottom="0.75" header="0.3" footer="0.3"/>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1:G18"/>
  <sheetViews>
    <sheetView zoomScale="70" zoomScaleNormal="70" workbookViewId="0">
      <selection activeCell="G14" sqref="G14"/>
    </sheetView>
  </sheetViews>
  <sheetFormatPr defaultColWidth="8.7109375" defaultRowHeight="15.75" x14ac:dyDescent="0.25"/>
  <cols>
    <col min="1" max="1" width="3" customWidth="1"/>
    <col min="2" max="2" width="34.140625" customWidth="1"/>
    <col min="3" max="3" width="57.28515625" customWidth="1"/>
    <col min="4" max="4" width="17.7109375" bestFit="1" customWidth="1"/>
    <col min="5" max="5" width="14.85546875" style="8" customWidth="1"/>
    <col min="6" max="6" width="16.140625" style="38" customWidth="1"/>
    <col min="7" max="7" width="99.85546875" customWidth="1"/>
  </cols>
  <sheetData>
    <row r="11" spans="2:7" ht="26.25" x14ac:dyDescent="0.4">
      <c r="C11" s="240" t="s">
        <v>2371</v>
      </c>
      <c r="D11" s="240"/>
      <c r="E11" s="240"/>
      <c r="F11" s="240"/>
    </row>
    <row r="12" spans="2:7" x14ac:dyDescent="0.25">
      <c r="E12" s="37"/>
    </row>
    <row r="13" spans="2:7" ht="54" customHeight="1" x14ac:dyDescent="0.25">
      <c r="B13" s="89" t="s">
        <v>4</v>
      </c>
      <c r="C13" s="89" t="s">
        <v>235</v>
      </c>
      <c r="D13" s="89" t="s">
        <v>358</v>
      </c>
      <c r="E13" s="89" t="s">
        <v>1798</v>
      </c>
      <c r="F13" s="72" t="str">
        <f>CONCATENATE("Цена с учетом скидки ",Содержание!$D$12,"%")</f>
        <v>Цена с учетом скидки 0%</v>
      </c>
      <c r="G13" s="79" t="s">
        <v>675</v>
      </c>
    </row>
    <row r="14" spans="2:7" ht="94.5" x14ac:dyDescent="0.25">
      <c r="B14" s="32" t="s">
        <v>2355</v>
      </c>
      <c r="C14" s="174" t="s">
        <v>2356</v>
      </c>
      <c r="D14" s="191" t="s">
        <v>2357</v>
      </c>
      <c r="E14" s="193">
        <v>70770</v>
      </c>
      <c r="F14" s="27">
        <f>(1-Содержание!$D$12/100)*Таблица4111213[[#This Row],[RRP*, руб. с НДС]]</f>
        <v>70770</v>
      </c>
      <c r="G14" s="56" t="s">
        <v>2370</v>
      </c>
    </row>
    <row r="15" spans="2:7" ht="94.5" x14ac:dyDescent="0.25">
      <c r="B15" s="32" t="s">
        <v>2358</v>
      </c>
      <c r="C15" s="174" t="s">
        <v>2359</v>
      </c>
      <c r="D15" s="191" t="s">
        <v>2360</v>
      </c>
      <c r="E15" s="193">
        <v>86850</v>
      </c>
      <c r="F15" s="27">
        <f>(1-Содержание!$D$12/100)*Таблица4111213[[#This Row],[RRP*, руб. с НДС]]</f>
        <v>86850</v>
      </c>
      <c r="G15" s="56" t="s">
        <v>2370</v>
      </c>
    </row>
    <row r="16" spans="2:7" ht="94.5" x14ac:dyDescent="0.25">
      <c r="B16" s="32" t="s">
        <v>2361</v>
      </c>
      <c r="C16" s="174" t="s">
        <v>2362</v>
      </c>
      <c r="D16" s="191" t="s">
        <v>2363</v>
      </c>
      <c r="E16" s="193">
        <v>110500</v>
      </c>
      <c r="F16" s="27">
        <f>(1-Содержание!$D$12/100)*Таблица4111213[[#This Row],[RRP*, руб. с НДС]]</f>
        <v>110500</v>
      </c>
      <c r="G16" s="56" t="s">
        <v>2370</v>
      </c>
    </row>
    <row r="17" spans="2:7" ht="94.5" x14ac:dyDescent="0.25">
      <c r="B17" s="32" t="s">
        <v>2364</v>
      </c>
      <c r="C17" s="174" t="s">
        <v>2365</v>
      </c>
      <c r="D17" s="191" t="s">
        <v>2366</v>
      </c>
      <c r="E17" s="193">
        <v>112200</v>
      </c>
      <c r="F17" s="27">
        <f>(1-Содержание!$D$12/100)*Таблица4111213[[#This Row],[RRP*, руб. с НДС]]</f>
        <v>112200</v>
      </c>
      <c r="G17" s="56" t="s">
        <v>2370</v>
      </c>
    </row>
    <row r="18" spans="2:7" ht="94.5" x14ac:dyDescent="0.25">
      <c r="B18" s="32" t="s">
        <v>2367</v>
      </c>
      <c r="C18" s="174" t="s">
        <v>2368</v>
      </c>
      <c r="D18" s="191" t="s">
        <v>2369</v>
      </c>
      <c r="E18" s="193">
        <v>119000</v>
      </c>
      <c r="F18" s="27">
        <f>(1-Содержание!$D$12/100)*Таблица4111213[[#This Row],[RRP*, руб. с НДС]]</f>
        <v>119000</v>
      </c>
      <c r="G18" s="59" t="s">
        <v>2370</v>
      </c>
    </row>
  </sheetData>
  <autoFilter ref="F13:G14" xr:uid="{00000000-0009-0000-0000-000010000000}"/>
  <mergeCells count="1">
    <mergeCell ref="C11:F11"/>
  </mergeCells>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1:G15"/>
  <sheetViews>
    <sheetView zoomScale="70" zoomScaleNormal="70" workbookViewId="0">
      <selection activeCell="C14" sqref="C14"/>
    </sheetView>
  </sheetViews>
  <sheetFormatPr defaultColWidth="8.7109375" defaultRowHeight="15.75" x14ac:dyDescent="0.25"/>
  <cols>
    <col min="1" max="1" width="3" customWidth="1"/>
    <col min="2" max="2" width="34.140625" customWidth="1"/>
    <col min="3" max="3" width="57.28515625" customWidth="1"/>
    <col min="4" max="4" width="17.7109375" bestFit="1" customWidth="1"/>
    <col min="5" max="5" width="14.85546875" style="8" customWidth="1"/>
    <col min="6" max="6" width="16.140625" style="38" customWidth="1"/>
    <col min="7" max="7" width="99.85546875" customWidth="1"/>
  </cols>
  <sheetData>
    <row r="11" spans="2:7" ht="26.25" x14ac:dyDescent="0.4">
      <c r="C11" s="240" t="s">
        <v>2449</v>
      </c>
      <c r="D11" s="240"/>
      <c r="E11" s="240"/>
      <c r="F11" s="240"/>
    </row>
    <row r="12" spans="2:7" x14ac:dyDescent="0.25">
      <c r="E12" s="37"/>
    </row>
    <row r="13" spans="2:7" ht="54" customHeight="1" x14ac:dyDescent="0.25">
      <c r="B13" s="89" t="s">
        <v>4</v>
      </c>
      <c r="C13" s="89" t="s">
        <v>235</v>
      </c>
      <c r="D13" s="89" t="s">
        <v>2455</v>
      </c>
      <c r="E13" s="89" t="s">
        <v>1798</v>
      </c>
      <c r="F13" s="72" t="str">
        <f>CONCATENATE("Цена с учетом скидки ",Содержание!$D$12,"%")</f>
        <v>Цена с учетом скидки 0%</v>
      </c>
      <c r="G13" s="79" t="s">
        <v>675</v>
      </c>
    </row>
    <row r="14" spans="2:7" ht="126" x14ac:dyDescent="0.25">
      <c r="B14" s="32" t="s">
        <v>2450</v>
      </c>
      <c r="C14" s="174" t="s">
        <v>2452</v>
      </c>
      <c r="D14" s="191" t="s">
        <v>2454</v>
      </c>
      <c r="E14" s="193">
        <v>18578</v>
      </c>
      <c r="F14" s="27">
        <f>(1-Содержание!$D$12/100)*Таблица411121314[[#This Row],[RRP*, руб. с НДС]]</f>
        <v>18578</v>
      </c>
      <c r="G14" s="56" t="s">
        <v>2456</v>
      </c>
    </row>
    <row r="15" spans="2:7" ht="110.25" x14ac:dyDescent="0.25">
      <c r="B15" s="32" t="s">
        <v>2451</v>
      </c>
      <c r="C15" s="174" t="s">
        <v>2453</v>
      </c>
      <c r="D15" s="191" t="s">
        <v>2454</v>
      </c>
      <c r="E15" s="193">
        <v>24758</v>
      </c>
      <c r="F15" s="27">
        <f>(1-Содержание!$D$12/100)*Таблица411121314[[#This Row],[RRP*, руб. с НДС]]</f>
        <v>24758</v>
      </c>
      <c r="G15" s="59" t="s">
        <v>2457</v>
      </c>
    </row>
  </sheetData>
  <autoFilter ref="F13:G14" xr:uid="{00000000-0009-0000-0000-000011000000}"/>
  <mergeCells count="1">
    <mergeCell ref="C11:F11"/>
  </mergeCells>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1:G17"/>
  <sheetViews>
    <sheetView topLeftCell="A7" zoomScale="70" zoomScaleNormal="70" workbookViewId="0">
      <selection activeCell="G17" sqref="G17"/>
    </sheetView>
  </sheetViews>
  <sheetFormatPr defaultColWidth="8.7109375" defaultRowHeight="15.75" x14ac:dyDescent="0.25"/>
  <cols>
    <col min="1" max="1" width="3" customWidth="1"/>
    <col min="2" max="2" width="37.85546875" customWidth="1"/>
    <col min="3" max="3" width="57.28515625" customWidth="1"/>
    <col min="4" max="4" width="17.7109375" bestFit="1" customWidth="1"/>
    <col min="5" max="5" width="14.85546875" style="8" customWidth="1"/>
    <col min="6" max="6" width="16.140625" style="38" customWidth="1"/>
    <col min="7" max="7" width="99.85546875" customWidth="1"/>
  </cols>
  <sheetData>
    <row r="11" spans="2:7" ht="26.25" x14ac:dyDescent="0.4">
      <c r="C11" s="240" t="s">
        <v>2464</v>
      </c>
      <c r="D11" s="240"/>
      <c r="E11" s="240"/>
      <c r="F11" s="240"/>
    </row>
    <row r="12" spans="2:7" x14ac:dyDescent="0.25">
      <c r="E12" s="37"/>
    </row>
    <row r="13" spans="2:7" ht="54" customHeight="1" x14ac:dyDescent="0.25">
      <c r="B13" s="89" t="s">
        <v>4</v>
      </c>
      <c r="C13" s="89" t="s">
        <v>235</v>
      </c>
      <c r="D13" s="89" t="s">
        <v>2455</v>
      </c>
      <c r="E13" s="89" t="s">
        <v>1798</v>
      </c>
      <c r="F13" s="72" t="str">
        <f>CONCATENATE("Цена с учетом скидки ",Содержание!$D$12,"%")</f>
        <v>Цена с учетом скидки 0%</v>
      </c>
      <c r="G13" s="79" t="s">
        <v>675</v>
      </c>
    </row>
    <row r="14" spans="2:7" ht="110.25" x14ac:dyDescent="0.25">
      <c r="B14" s="212" t="s">
        <v>2460</v>
      </c>
      <c r="C14" s="174" t="s">
        <v>2476</v>
      </c>
      <c r="D14" s="191" t="s">
        <v>2477</v>
      </c>
      <c r="E14" s="193">
        <v>12978</v>
      </c>
      <c r="F14" s="27">
        <f>(1-Содержание!$D$12/100)*E14</f>
        <v>12978</v>
      </c>
      <c r="G14" s="56" t="s">
        <v>2490</v>
      </c>
    </row>
    <row r="15" spans="2:7" ht="78.75" x14ac:dyDescent="0.25">
      <c r="B15" s="212" t="s">
        <v>2461</v>
      </c>
      <c r="C15" s="174" t="s">
        <v>2479</v>
      </c>
      <c r="D15" s="191" t="s">
        <v>2465</v>
      </c>
      <c r="E15" s="193">
        <v>17136</v>
      </c>
      <c r="F15" s="27">
        <f>(1-Содержание!$D$12/100)*E15</f>
        <v>17136</v>
      </c>
      <c r="G15" s="59" t="s">
        <v>2492</v>
      </c>
    </row>
    <row r="16" spans="2:7" ht="78.75" x14ac:dyDescent="0.25">
      <c r="B16" s="212" t="s">
        <v>2462</v>
      </c>
      <c r="C16" s="174" t="s">
        <v>2480</v>
      </c>
      <c r="D16" s="191" t="s">
        <v>2466</v>
      </c>
      <c r="E16" s="193">
        <v>18504</v>
      </c>
      <c r="F16" s="27">
        <f>(1-Содержание!$D$12/100)*E16</f>
        <v>18504</v>
      </c>
      <c r="G16" s="213" t="s">
        <v>2491</v>
      </c>
    </row>
    <row r="17" spans="2:7" ht="78.75" x14ac:dyDescent="0.25">
      <c r="B17" s="212" t="s">
        <v>2463</v>
      </c>
      <c r="C17" s="174" t="s">
        <v>2481</v>
      </c>
      <c r="D17" s="191" t="s">
        <v>2467</v>
      </c>
      <c r="E17" s="193">
        <v>29889</v>
      </c>
      <c r="F17" s="27">
        <f>(1-Содержание!$D$12/100)*E17</f>
        <v>29889</v>
      </c>
      <c r="G17" s="213" t="s">
        <v>2478</v>
      </c>
    </row>
  </sheetData>
  <autoFilter ref="F13:G14" xr:uid="{00000000-0009-0000-0000-000012000000}"/>
  <mergeCells count="1">
    <mergeCell ref="C11:F11"/>
  </mergeCell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9:H26"/>
  <sheetViews>
    <sheetView tabSelected="1" topLeftCell="A16" zoomScaleNormal="100" workbookViewId="0">
      <selection activeCell="G17" sqref="G17"/>
    </sheetView>
  </sheetViews>
  <sheetFormatPr defaultColWidth="8.7109375" defaultRowHeight="15" x14ac:dyDescent="0.25"/>
  <cols>
    <col min="1" max="1" width="3.28515625" style="53" customWidth="1"/>
    <col min="2" max="2" width="28.5703125" style="53" customWidth="1"/>
    <col min="3" max="3" width="27.7109375" style="53" customWidth="1"/>
    <col min="4" max="4" width="70.5703125" style="53" customWidth="1"/>
    <col min="5" max="5" width="15.85546875" style="53" customWidth="1"/>
    <col min="6" max="6" width="12.7109375" style="8" customWidth="1"/>
    <col min="7" max="7" width="17.85546875" style="53" customWidth="1"/>
    <col min="8" max="8" width="92.85546875" style="53" customWidth="1"/>
    <col min="9" max="16384" width="8.7109375" style="53"/>
  </cols>
  <sheetData>
    <row r="9" spans="2:8" ht="21" x14ac:dyDescent="0.25">
      <c r="C9" s="226" t="s">
        <v>1365</v>
      </c>
      <c r="D9" s="226"/>
      <c r="E9" s="54"/>
      <c r="F9" s="47"/>
    </row>
    <row r="11" spans="2:8" x14ac:dyDescent="0.25">
      <c r="F11" s="50"/>
    </row>
    <row r="12" spans="2:8" ht="47.25" x14ac:dyDescent="0.25">
      <c r="B12" s="139" t="s">
        <v>1362</v>
      </c>
      <c r="C12" s="139" t="s">
        <v>4</v>
      </c>
      <c r="D12" s="139" t="s">
        <v>235</v>
      </c>
      <c r="E12" s="140" t="s">
        <v>358</v>
      </c>
      <c r="F12" s="79" t="s">
        <v>1932</v>
      </c>
      <c r="G12" s="141" t="str">
        <f>CONCATENATE("Цена с учетом скидки ",Содержание!D12,Содержание!E12)</f>
        <v>Цена с учетом скидки 0%</v>
      </c>
      <c r="H12" s="79" t="s">
        <v>675</v>
      </c>
    </row>
    <row r="13" spans="2:8" ht="18.75" x14ac:dyDescent="0.25">
      <c r="B13" s="154"/>
      <c r="C13" s="154"/>
      <c r="D13" s="158" t="s">
        <v>2306</v>
      </c>
      <c r="E13" s="154"/>
      <c r="F13" s="155"/>
      <c r="G13" s="156"/>
      <c r="H13" s="157"/>
    </row>
    <row r="14" spans="2:8" ht="60" x14ac:dyDescent="0.25">
      <c r="B14" s="4" t="s">
        <v>1364</v>
      </c>
      <c r="C14" s="196" t="s">
        <v>2329</v>
      </c>
      <c r="D14" s="10" t="s">
        <v>1350</v>
      </c>
      <c r="E14" s="51" t="s">
        <v>1356</v>
      </c>
      <c r="F14" s="26">
        <v>42950</v>
      </c>
      <c r="G14" s="52">
        <f>(1-Содержание!$D$12/100)*Таблица43[[#This Row],[RRP*, руб. с НДС 22%]]</f>
        <v>42950</v>
      </c>
      <c r="H14" s="55" t="s">
        <v>1518</v>
      </c>
    </row>
    <row r="15" spans="2:8" ht="60" x14ac:dyDescent="0.25">
      <c r="B15" s="4" t="s">
        <v>1364</v>
      </c>
      <c r="C15" s="4" t="s">
        <v>2330</v>
      </c>
      <c r="D15" s="10" t="s">
        <v>1351</v>
      </c>
      <c r="E15" s="51" t="s">
        <v>1357</v>
      </c>
      <c r="F15" s="26">
        <v>81420</v>
      </c>
      <c r="G15" s="52">
        <f>(1-Содержание!$D$12/100)*Таблица43[[#This Row],[RRP*, руб. с НДС 22%]]</f>
        <v>81420</v>
      </c>
      <c r="H15" s="55" t="s">
        <v>1519</v>
      </c>
    </row>
    <row r="16" spans="2:8" ht="60" x14ac:dyDescent="0.25">
      <c r="B16" s="4" t="s">
        <v>1364</v>
      </c>
      <c r="C16" s="4" t="s">
        <v>2331</v>
      </c>
      <c r="D16" s="10" t="s">
        <v>1352</v>
      </c>
      <c r="E16" s="51" t="s">
        <v>1358</v>
      </c>
      <c r="F16" s="26">
        <v>120740</v>
      </c>
      <c r="G16" s="52">
        <f>(1-Содержание!$D$12/100)*Таблица43[[#This Row],[RRP*, руб. с НДС 22%]]</f>
        <v>120740</v>
      </c>
      <c r="H16" s="55" t="s">
        <v>1520</v>
      </c>
    </row>
    <row r="17" spans="2:8" ht="60" x14ac:dyDescent="0.25">
      <c r="B17" s="4" t="s">
        <v>1363</v>
      </c>
      <c r="C17" s="196" t="s">
        <v>2332</v>
      </c>
      <c r="D17" s="10" t="s">
        <v>1353</v>
      </c>
      <c r="E17" s="51" t="s">
        <v>1359</v>
      </c>
      <c r="F17" s="26">
        <v>43810</v>
      </c>
      <c r="G17" s="52">
        <f>(1-Содержание!$D$12/100)*Таблица43[[#This Row],[RRP*, руб. с НДС 22%]]</f>
        <v>43810</v>
      </c>
      <c r="H17" s="55" t="s">
        <v>1521</v>
      </c>
    </row>
    <row r="18" spans="2:8" ht="60" x14ac:dyDescent="0.25">
      <c r="B18" s="4" t="s">
        <v>1363</v>
      </c>
      <c r="C18" s="4" t="s">
        <v>2333</v>
      </c>
      <c r="D18" s="10" t="s">
        <v>1354</v>
      </c>
      <c r="E18" s="51" t="s">
        <v>1360</v>
      </c>
      <c r="F18" s="26">
        <v>82170</v>
      </c>
      <c r="G18" s="52">
        <f>(1-Содержание!$D$12/100)*Таблица43[[#This Row],[RRP*, руб. с НДС 22%]]</f>
        <v>82170</v>
      </c>
      <c r="H18" s="55" t="s">
        <v>1522</v>
      </c>
    </row>
    <row r="19" spans="2:8" ht="60" x14ac:dyDescent="0.25">
      <c r="B19" s="4" t="s">
        <v>1363</v>
      </c>
      <c r="C19" s="4" t="s">
        <v>2334</v>
      </c>
      <c r="D19" s="10" t="s">
        <v>1355</v>
      </c>
      <c r="E19" s="51" t="s">
        <v>1361</v>
      </c>
      <c r="F19" s="26">
        <v>120250</v>
      </c>
      <c r="G19" s="52">
        <f>(1-Содержание!$D$12/100)*Таблица43[[#This Row],[RRP*, руб. с НДС 22%]]</f>
        <v>120250</v>
      </c>
      <c r="H19" s="55" t="s">
        <v>1523</v>
      </c>
    </row>
    <row r="20" spans="2:8" ht="18.75" x14ac:dyDescent="0.25">
      <c r="B20" s="154"/>
      <c r="C20" s="198"/>
      <c r="D20" s="158" t="s">
        <v>2347</v>
      </c>
      <c r="E20" s="154"/>
      <c r="F20" s="155"/>
      <c r="G20" s="156"/>
      <c r="H20" s="157"/>
    </row>
    <row r="21" spans="2:8" ht="60" x14ac:dyDescent="0.25">
      <c r="B21" s="4" t="s">
        <v>1364</v>
      </c>
      <c r="C21" s="4" t="s">
        <v>2341</v>
      </c>
      <c r="D21" s="10" t="s">
        <v>2307</v>
      </c>
      <c r="E21" s="51" t="s">
        <v>2308</v>
      </c>
      <c r="F21" s="26">
        <v>62840</v>
      </c>
      <c r="G21" s="52">
        <f>(1-Содержание!$D$12/100)*Таблица43[[#This Row],[RRP*, руб. с НДС 22%]]</f>
        <v>62840</v>
      </c>
      <c r="H21" s="55" t="s">
        <v>2348</v>
      </c>
    </row>
    <row r="22" spans="2:8" ht="60" x14ac:dyDescent="0.25">
      <c r="B22" s="4" t="s">
        <v>1364</v>
      </c>
      <c r="C22" s="4" t="s">
        <v>2342</v>
      </c>
      <c r="D22" s="10" t="s">
        <v>2309</v>
      </c>
      <c r="E22" s="51" t="s">
        <v>2310</v>
      </c>
      <c r="F22" s="26">
        <v>102470</v>
      </c>
      <c r="G22" s="52">
        <f>(1-Содержание!$D$12/100)*Таблица43[[#This Row],[RRP*, руб. с НДС 22%]]</f>
        <v>102470</v>
      </c>
      <c r="H22" s="55" t="s">
        <v>2311</v>
      </c>
    </row>
    <row r="23" spans="2:8" ht="60" x14ac:dyDescent="0.25">
      <c r="B23" s="4" t="s">
        <v>1364</v>
      </c>
      <c r="C23" s="4" t="s">
        <v>2343</v>
      </c>
      <c r="D23" s="10" t="s">
        <v>2312</v>
      </c>
      <c r="E23" s="51" t="s">
        <v>2313</v>
      </c>
      <c r="F23" s="26">
        <v>143990</v>
      </c>
      <c r="G23" s="52">
        <f>(1-Содержание!$D$12/100)*Таблица43[[#This Row],[RRP*, руб. с НДС 22%]]</f>
        <v>143990</v>
      </c>
      <c r="H23" s="55" t="s">
        <v>2314</v>
      </c>
    </row>
    <row r="24" spans="2:8" s="161" customFormat="1" ht="60" x14ac:dyDescent="0.25">
      <c r="B24" s="4" t="s">
        <v>1363</v>
      </c>
      <c r="C24" s="4" t="s">
        <v>2344</v>
      </c>
      <c r="D24" s="10" t="s">
        <v>2315</v>
      </c>
      <c r="E24" s="51" t="s">
        <v>2316</v>
      </c>
      <c r="F24" s="26">
        <v>65840</v>
      </c>
      <c r="G24" s="52">
        <f>(1-Содержание!$D$12/100)*Таблица43[[#This Row],[RRP*, руб. с НДС 22%]]</f>
        <v>65840</v>
      </c>
      <c r="H24" s="55" t="s">
        <v>2317</v>
      </c>
    </row>
    <row r="25" spans="2:8" ht="60" x14ac:dyDescent="0.25">
      <c r="B25" s="4" t="s">
        <v>1363</v>
      </c>
      <c r="C25" s="4" t="s">
        <v>2345</v>
      </c>
      <c r="D25" s="10" t="s">
        <v>2318</v>
      </c>
      <c r="E25" s="51" t="s">
        <v>2319</v>
      </c>
      <c r="F25" s="26">
        <v>105370</v>
      </c>
      <c r="G25" s="52">
        <f>(1-Содержание!$D$12/100)*Таблица43[[#This Row],[RRP*, руб. с НДС 22%]]</f>
        <v>105370</v>
      </c>
      <c r="H25" s="55" t="s">
        <v>2320</v>
      </c>
    </row>
    <row r="26" spans="2:8" ht="60" x14ac:dyDescent="0.25">
      <c r="B26" s="4" t="s">
        <v>1363</v>
      </c>
      <c r="C26" s="4" t="s">
        <v>2346</v>
      </c>
      <c r="D26" s="10" t="s">
        <v>2321</v>
      </c>
      <c r="E26" s="51" t="s">
        <v>2322</v>
      </c>
      <c r="F26" s="26">
        <v>145680</v>
      </c>
      <c r="G26" s="52">
        <f>(1-Содержание!$D$12/100)*Таблица43[[#This Row],[RRP*, руб. с НДС 22%]]</f>
        <v>145680</v>
      </c>
      <c r="H26" s="55" t="s">
        <v>2323</v>
      </c>
    </row>
  </sheetData>
  <autoFilter ref="G12:H19" xr:uid="{00000000-0009-0000-0000-000001000000}"/>
  <mergeCells count="1">
    <mergeCell ref="C9:D9"/>
  </mergeCells>
  <pageMargins left="0.7" right="0.7" top="0.75" bottom="0.75" header="0.3" footer="0.3"/>
  <pageSetup paperSize="9" scale="65" orientation="portrait"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1:G17"/>
  <sheetViews>
    <sheetView zoomScale="70" zoomScaleNormal="70" workbookViewId="0">
      <selection activeCell="C14" sqref="C14"/>
    </sheetView>
  </sheetViews>
  <sheetFormatPr defaultColWidth="8.7109375" defaultRowHeight="15.75" x14ac:dyDescent="0.25"/>
  <cols>
    <col min="1" max="1" width="3" customWidth="1"/>
    <col min="2" max="2" width="42.7109375" customWidth="1"/>
    <col min="3" max="3" width="57.28515625" customWidth="1"/>
    <col min="4" max="4" width="17.7109375" bestFit="1" customWidth="1"/>
    <col min="5" max="5" width="14.85546875" style="8" customWidth="1"/>
    <col min="6" max="6" width="16.140625" style="38" customWidth="1"/>
    <col min="7" max="7" width="99.85546875" customWidth="1"/>
  </cols>
  <sheetData>
    <row r="11" spans="2:7" ht="26.25" x14ac:dyDescent="0.4">
      <c r="C11" s="240" t="s">
        <v>2468</v>
      </c>
      <c r="D11" s="240"/>
      <c r="E11" s="240"/>
      <c r="F11" s="240"/>
    </row>
    <row r="12" spans="2:7" x14ac:dyDescent="0.25">
      <c r="E12" s="37"/>
    </row>
    <row r="13" spans="2:7" ht="54" customHeight="1" x14ac:dyDescent="0.25">
      <c r="B13" s="89" t="s">
        <v>4</v>
      </c>
      <c r="C13" s="89" t="s">
        <v>235</v>
      </c>
      <c r="D13" s="89" t="s">
        <v>2455</v>
      </c>
      <c r="E13" s="89" t="s">
        <v>1798</v>
      </c>
      <c r="F13" s="72" t="str">
        <f>CONCATENATE("Цена с учетом скидки ",Содержание!$D$12,"%")</f>
        <v>Цена с учетом скидки 0%</v>
      </c>
      <c r="G13" s="79" t="s">
        <v>675</v>
      </c>
    </row>
    <row r="14" spans="2:7" ht="94.5" x14ac:dyDescent="0.25">
      <c r="B14" s="32" t="s">
        <v>2469</v>
      </c>
      <c r="C14" s="174" t="s">
        <v>2484</v>
      </c>
      <c r="D14" s="191" t="s">
        <v>2458</v>
      </c>
      <c r="E14" s="193">
        <v>10316</v>
      </c>
      <c r="F14" s="27">
        <f>(1-Содержание!$D$12/100)*E14</f>
        <v>10316</v>
      </c>
      <c r="G14" s="59" t="s">
        <v>2482</v>
      </c>
    </row>
    <row r="15" spans="2:7" ht="78.75" x14ac:dyDescent="0.25">
      <c r="B15" s="32" t="s">
        <v>2470</v>
      </c>
      <c r="C15" s="174" t="s">
        <v>2485</v>
      </c>
      <c r="D15" s="191" t="s">
        <v>2459</v>
      </c>
      <c r="E15" s="193">
        <v>19073</v>
      </c>
      <c r="F15" s="27">
        <f>(1-Содержание!$D$12/100)*E15</f>
        <v>19073</v>
      </c>
      <c r="G15" s="59" t="s">
        <v>2483</v>
      </c>
    </row>
    <row r="16" spans="2:7" ht="78.75" x14ac:dyDescent="0.25">
      <c r="B16" s="32" t="s">
        <v>2471</v>
      </c>
      <c r="C16" s="174" t="s">
        <v>2486</v>
      </c>
      <c r="D16" s="191" t="s">
        <v>2473</v>
      </c>
      <c r="E16" s="193">
        <v>10291</v>
      </c>
      <c r="F16" s="27">
        <f>(1-Содержание!$D$12/100)*E16</f>
        <v>10291</v>
      </c>
      <c r="G16" s="214" t="s">
        <v>2488</v>
      </c>
    </row>
    <row r="17" spans="2:7" ht="94.5" x14ac:dyDescent="0.25">
      <c r="B17" s="32" t="s">
        <v>2472</v>
      </c>
      <c r="C17" s="174" t="s">
        <v>2487</v>
      </c>
      <c r="D17" s="191" t="s">
        <v>2474</v>
      </c>
      <c r="E17" s="193">
        <v>18393</v>
      </c>
      <c r="F17" s="27">
        <f>(1-Содержание!$D$12/100)*E17</f>
        <v>18393</v>
      </c>
      <c r="G17" s="214" t="s">
        <v>2489</v>
      </c>
    </row>
  </sheetData>
  <autoFilter ref="F13:G14" xr:uid="{00000000-0009-0000-0000-000013000000}"/>
  <mergeCells count="1">
    <mergeCell ref="C11:F11"/>
  </mergeCell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9:H23"/>
  <sheetViews>
    <sheetView zoomScale="70" zoomScaleNormal="70" workbookViewId="0">
      <selection activeCell="H17" sqref="H17"/>
    </sheetView>
  </sheetViews>
  <sheetFormatPr defaultColWidth="8.7109375" defaultRowHeight="15" x14ac:dyDescent="0.25"/>
  <cols>
    <col min="1" max="1" width="3.28515625" style="53" customWidth="1"/>
    <col min="2" max="2" width="35.5703125" style="53" customWidth="1"/>
    <col min="3" max="3" width="27.7109375" style="53" customWidth="1"/>
    <col min="4" max="4" width="70.5703125" style="53" customWidth="1"/>
    <col min="5" max="5" width="15.85546875" style="53" customWidth="1"/>
    <col min="6" max="6" width="12.7109375" style="8" customWidth="1"/>
    <col min="7" max="7" width="17.85546875" style="53" customWidth="1"/>
    <col min="8" max="8" width="92.85546875" style="53" customWidth="1"/>
    <col min="9" max="16384" width="8.7109375" style="53"/>
  </cols>
  <sheetData>
    <row r="9" spans="2:8" ht="21" x14ac:dyDescent="0.25">
      <c r="C9" s="226" t="s">
        <v>2298</v>
      </c>
      <c r="D9" s="226"/>
      <c r="E9" s="54"/>
      <c r="F9" s="47"/>
    </row>
    <row r="11" spans="2:8" x14ac:dyDescent="0.25">
      <c r="F11" s="50"/>
    </row>
    <row r="12" spans="2:8" ht="47.25" x14ac:dyDescent="0.25">
      <c r="B12" s="139" t="s">
        <v>1362</v>
      </c>
      <c r="C12" s="139" t="s">
        <v>4</v>
      </c>
      <c r="D12" s="139" t="s">
        <v>235</v>
      </c>
      <c r="E12" s="140" t="s">
        <v>358</v>
      </c>
      <c r="F12" s="79" t="s">
        <v>1932</v>
      </c>
      <c r="G12" s="141" t="str">
        <f>CONCATENATE("Цена с учетом скидки ",Содержание!D12,Содержание!E12)</f>
        <v>Цена с учетом скидки 0%</v>
      </c>
      <c r="H12" s="79" t="s">
        <v>675</v>
      </c>
    </row>
    <row r="13" spans="2:8" s="161" customFormat="1" ht="18.75" x14ac:dyDescent="0.25">
      <c r="B13" s="63"/>
      <c r="C13" s="63"/>
      <c r="D13" s="195" t="s">
        <v>2324</v>
      </c>
      <c r="E13" s="63"/>
      <c r="F13" s="64"/>
      <c r="G13" s="26"/>
      <c r="H13" s="55"/>
    </row>
    <row r="14" spans="2:8" ht="60" x14ac:dyDescent="0.25">
      <c r="B14" s="4" t="s">
        <v>1363</v>
      </c>
      <c r="C14" s="4" t="s">
        <v>2373</v>
      </c>
      <c r="D14" s="145" t="s">
        <v>2289</v>
      </c>
      <c r="E14" s="4" t="s">
        <v>2290</v>
      </c>
      <c r="F14" s="26">
        <v>70788.850000000006</v>
      </c>
      <c r="G14" s="26">
        <f>(1-Содержание!$D$12/100)*F14</f>
        <v>70788.850000000006</v>
      </c>
      <c r="H14" s="144" t="s">
        <v>2378</v>
      </c>
    </row>
    <row r="15" spans="2:8" ht="60" x14ac:dyDescent="0.25">
      <c r="B15" s="4" t="s">
        <v>1363</v>
      </c>
      <c r="C15" s="4" t="s">
        <v>2374</v>
      </c>
      <c r="D15" s="145" t="s">
        <v>2291</v>
      </c>
      <c r="E15" s="4" t="s">
        <v>2292</v>
      </c>
      <c r="F15" s="26">
        <v>95067.400000000009</v>
      </c>
      <c r="G15" s="26">
        <f>(1-Содержание!$D$12/100)*F15</f>
        <v>95067.400000000009</v>
      </c>
      <c r="H15" s="144" t="s">
        <v>2379</v>
      </c>
    </row>
    <row r="16" spans="2:8" ht="18.75" x14ac:dyDescent="0.25">
      <c r="B16" s="4"/>
      <c r="C16" s="102"/>
      <c r="D16" s="158" t="s">
        <v>2325</v>
      </c>
      <c r="E16" s="4"/>
      <c r="F16" s="26"/>
      <c r="G16" s="4"/>
      <c r="H16" s="144"/>
    </row>
    <row r="17" spans="2:8" ht="72" customHeight="1" x14ac:dyDescent="0.25">
      <c r="B17" s="4" t="s">
        <v>1363</v>
      </c>
      <c r="C17" s="4" t="s">
        <v>2375</v>
      </c>
      <c r="D17" s="145" t="s">
        <v>2293</v>
      </c>
      <c r="E17" s="4" t="s">
        <v>2294</v>
      </c>
      <c r="F17" s="26">
        <v>80775.5</v>
      </c>
      <c r="G17" s="52">
        <f>(1-Содержание!$D$12/100)*F17</f>
        <v>80775.5</v>
      </c>
      <c r="H17" s="55" t="s">
        <v>2295</v>
      </c>
    </row>
    <row r="18" spans="2:8" ht="82.5" customHeight="1" x14ac:dyDescent="0.25">
      <c r="B18" s="200" t="s">
        <v>1363</v>
      </c>
      <c r="C18" s="200" t="s">
        <v>2376</v>
      </c>
      <c r="D18" s="202" t="s">
        <v>2296</v>
      </c>
      <c r="E18" s="200" t="s">
        <v>2290</v>
      </c>
      <c r="F18" s="203">
        <v>104835.6</v>
      </c>
      <c r="G18" s="52">
        <f>(1-Содержание!$D$12/100)*F18</f>
        <v>104835.6</v>
      </c>
      <c r="H18" s="55" t="s">
        <v>2383</v>
      </c>
    </row>
    <row r="19" spans="2:8" ht="75" x14ac:dyDescent="0.25">
      <c r="B19" s="200" t="s">
        <v>1363</v>
      </c>
      <c r="C19" s="200" t="s">
        <v>2377</v>
      </c>
      <c r="D19" s="202" t="s">
        <v>2297</v>
      </c>
      <c r="E19" s="200" t="s">
        <v>2292</v>
      </c>
      <c r="F19" s="203">
        <v>140403</v>
      </c>
      <c r="G19" s="52">
        <f>(1-Содержание!$D$12/100)*F19</f>
        <v>140403</v>
      </c>
      <c r="H19" s="55" t="s">
        <v>2384</v>
      </c>
    </row>
    <row r="20" spans="2:8" ht="18.75" x14ac:dyDescent="0.25">
      <c r="B20" s="201"/>
      <c r="C20" s="201"/>
      <c r="D20" s="158" t="s">
        <v>2326</v>
      </c>
      <c r="E20" s="201"/>
      <c r="F20" s="203"/>
      <c r="G20" s="159"/>
      <c r="H20" s="160"/>
    </row>
    <row r="21" spans="2:8" ht="45" x14ac:dyDescent="0.25">
      <c r="B21" s="200" t="s">
        <v>1363</v>
      </c>
      <c r="C21" s="200" t="s">
        <v>1921</v>
      </c>
      <c r="D21" s="204" t="s">
        <v>2382</v>
      </c>
      <c r="E21" s="200" t="s">
        <v>1359</v>
      </c>
      <c r="F21" s="203">
        <v>66337</v>
      </c>
      <c r="G21" s="26">
        <f>(1-Содержание!$D$12/100)*F21</f>
        <v>66337</v>
      </c>
      <c r="H21" s="55" t="s">
        <v>2179</v>
      </c>
    </row>
    <row r="22" spans="2:8" ht="45" x14ac:dyDescent="0.25">
      <c r="B22" s="200" t="s">
        <v>1363</v>
      </c>
      <c r="C22" s="200" t="s">
        <v>1922</v>
      </c>
      <c r="D22" s="202" t="s">
        <v>2380</v>
      </c>
      <c r="E22" s="200" t="s">
        <v>1360</v>
      </c>
      <c r="F22" s="203">
        <v>90989</v>
      </c>
      <c r="G22" s="26">
        <f>(1-Содержание!$D$12/100)*F22</f>
        <v>90989</v>
      </c>
      <c r="H22" s="55" t="s">
        <v>2180</v>
      </c>
    </row>
    <row r="23" spans="2:8" ht="60" x14ac:dyDescent="0.25">
      <c r="B23" s="200" t="s">
        <v>1363</v>
      </c>
      <c r="C23" s="200" t="s">
        <v>1923</v>
      </c>
      <c r="D23" s="202" t="s">
        <v>2381</v>
      </c>
      <c r="E23" s="200" t="s">
        <v>1361</v>
      </c>
      <c r="F23" s="203">
        <v>104509</v>
      </c>
      <c r="G23" s="26">
        <f>(1-Содержание!$D$12/100)*F23</f>
        <v>104509</v>
      </c>
      <c r="H23" s="55" t="s">
        <v>2181</v>
      </c>
    </row>
  </sheetData>
  <autoFilter ref="G12:H12" xr:uid="{00000000-0009-0000-0000-000002000000}"/>
  <mergeCells count="1">
    <mergeCell ref="C9:D9"/>
  </mergeCells>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1:H20"/>
  <sheetViews>
    <sheetView topLeftCell="A4" zoomScale="70" zoomScaleNormal="70" workbookViewId="0">
      <selection activeCell="H20" sqref="H20"/>
    </sheetView>
  </sheetViews>
  <sheetFormatPr defaultRowHeight="15.75" x14ac:dyDescent="0.25"/>
  <cols>
    <col min="1" max="1" width="2.28515625" customWidth="1"/>
    <col min="2" max="2" width="21.28515625" customWidth="1"/>
    <col min="3" max="3" width="25.85546875" bestFit="1" customWidth="1"/>
    <col min="4" max="4" width="57.28515625" customWidth="1"/>
    <col min="5" max="5" width="17.7109375" bestFit="1" customWidth="1"/>
    <col min="6" max="6" width="14.85546875" style="8" customWidth="1"/>
    <col min="7" max="7" width="16.140625" style="38" customWidth="1"/>
    <col min="8" max="8" width="99.85546875" customWidth="1"/>
  </cols>
  <sheetData>
    <row r="11" spans="2:8" ht="21" x14ac:dyDescent="0.35">
      <c r="D11" s="232" t="s">
        <v>2305</v>
      </c>
      <c r="E11" s="232"/>
      <c r="F11" s="232"/>
      <c r="G11" s="232"/>
    </row>
    <row r="13" spans="2:8" x14ac:dyDescent="0.25">
      <c r="F13" s="37"/>
    </row>
    <row r="14" spans="2:8" ht="54" customHeight="1" x14ac:dyDescent="0.25">
      <c r="B14" s="139" t="s">
        <v>1362</v>
      </c>
      <c r="C14" s="89" t="s">
        <v>4</v>
      </c>
      <c r="D14" s="89" t="s">
        <v>235</v>
      </c>
      <c r="E14" s="89" t="s">
        <v>358</v>
      </c>
      <c r="F14" s="89" t="s">
        <v>1798</v>
      </c>
      <c r="G14" s="72" t="str">
        <f>CONCATENATE("Цена с учетом скидки ",Содержание!$D$12,"%")</f>
        <v>Цена с учетом скидки 0%</v>
      </c>
      <c r="H14" s="79" t="s">
        <v>675</v>
      </c>
    </row>
    <row r="15" spans="2:8" ht="78.75" x14ac:dyDescent="0.25">
      <c r="B15" s="12" t="s">
        <v>1364</v>
      </c>
      <c r="C15" s="197" t="s">
        <v>2335</v>
      </c>
      <c r="D15" s="13" t="s">
        <v>1366</v>
      </c>
      <c r="E15" s="12" t="s">
        <v>1372</v>
      </c>
      <c r="F15" s="46">
        <v>16215.833333333332</v>
      </c>
      <c r="G15" s="27">
        <f>(1-Содержание!$D$12/100)*Таблица411[[#This Row],[RRP*, руб. с НДС]]</f>
        <v>16215.833333333332</v>
      </c>
      <c r="H15" s="14" t="s">
        <v>1524</v>
      </c>
    </row>
    <row r="16" spans="2:8" ht="78.75" x14ac:dyDescent="0.25">
      <c r="B16" s="12" t="s">
        <v>1364</v>
      </c>
      <c r="C16" s="12" t="s">
        <v>2336</v>
      </c>
      <c r="D16" s="13" t="s">
        <v>1367</v>
      </c>
      <c r="E16" s="12" t="s">
        <v>1373</v>
      </c>
      <c r="F16" s="46">
        <v>19265.833333333332</v>
      </c>
      <c r="G16" s="27">
        <f>(1-Содержание!$D$12/100)*Таблица411[[#This Row],[RRP*, руб. с НДС]]</f>
        <v>19265.833333333332</v>
      </c>
      <c r="H16" s="14" t="s">
        <v>1525</v>
      </c>
    </row>
    <row r="17" spans="2:8" ht="78.75" x14ac:dyDescent="0.25">
      <c r="B17" s="12" t="s">
        <v>1364</v>
      </c>
      <c r="C17" s="12" t="s">
        <v>2337</v>
      </c>
      <c r="D17" s="13" t="s">
        <v>1368</v>
      </c>
      <c r="E17" s="12" t="s">
        <v>1374</v>
      </c>
      <c r="F17" s="46">
        <v>23027.5</v>
      </c>
      <c r="G17" s="27">
        <f>(1-Содержание!$D$12/100)*Таблица411[[#This Row],[RRP*, руб. с НДС]]</f>
        <v>23027.5</v>
      </c>
      <c r="H17" s="14" t="s">
        <v>1526</v>
      </c>
    </row>
    <row r="18" spans="2:8" ht="78.75" x14ac:dyDescent="0.25">
      <c r="B18" s="12" t="s">
        <v>1363</v>
      </c>
      <c r="C18" s="197" t="s">
        <v>2338</v>
      </c>
      <c r="D18" s="13" t="s">
        <v>1369</v>
      </c>
      <c r="E18" s="12" t="s">
        <v>1375</v>
      </c>
      <c r="F18" s="46">
        <v>17740.833333333332</v>
      </c>
      <c r="G18" s="27">
        <f>(1-Содержание!$D$12/100)*Таблица411[[#This Row],[RRP*, руб. с НДС]]</f>
        <v>17740.833333333332</v>
      </c>
      <c r="H18" s="14" t="s">
        <v>1527</v>
      </c>
    </row>
    <row r="19" spans="2:8" ht="78.75" x14ac:dyDescent="0.25">
      <c r="B19" s="12" t="s">
        <v>1363</v>
      </c>
      <c r="C19" s="12" t="s">
        <v>2339</v>
      </c>
      <c r="D19" s="13" t="s">
        <v>1370</v>
      </c>
      <c r="E19" s="12" t="s">
        <v>1376</v>
      </c>
      <c r="F19" s="46">
        <v>20790.833333333336</v>
      </c>
      <c r="G19" s="27">
        <f>(1-Содержание!$D$12/100)*Таблица411[[#This Row],[RRP*, руб. с НДС]]</f>
        <v>20790.833333333336</v>
      </c>
      <c r="H19" s="14" t="s">
        <v>1528</v>
      </c>
    </row>
    <row r="20" spans="2:8" ht="78.75" x14ac:dyDescent="0.25">
      <c r="B20" s="12" t="s">
        <v>1363</v>
      </c>
      <c r="C20" s="12" t="s">
        <v>2340</v>
      </c>
      <c r="D20" s="13" t="s">
        <v>1371</v>
      </c>
      <c r="E20" s="12" t="s">
        <v>1377</v>
      </c>
      <c r="F20" s="46">
        <v>24552.5</v>
      </c>
      <c r="G20" s="27">
        <f>(1-Содержание!$D$12/100)*Таблица411[[#This Row],[RRP*, руб. с НДС]]</f>
        <v>24552.5</v>
      </c>
      <c r="H20" s="14" t="s">
        <v>1529</v>
      </c>
    </row>
  </sheetData>
  <autoFilter ref="G14:H20" xr:uid="{00000000-0009-0000-0000-000003000000}"/>
  <mergeCells count="1">
    <mergeCell ref="D11:G11"/>
  </mergeCell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2:G48"/>
  <sheetViews>
    <sheetView zoomScaleNormal="100" workbookViewId="0">
      <selection activeCell="G33" sqref="G33"/>
    </sheetView>
  </sheetViews>
  <sheetFormatPr defaultColWidth="8.7109375" defaultRowHeight="15" x14ac:dyDescent="0.25"/>
  <cols>
    <col min="1" max="1" width="2.5703125" style="74" customWidth="1"/>
    <col min="2" max="2" width="35.85546875" style="73" customWidth="1"/>
    <col min="3" max="3" width="37.42578125" style="74" customWidth="1"/>
    <col min="4" max="4" width="34" style="73" customWidth="1"/>
    <col min="5" max="5" width="13.5703125" style="73" customWidth="1"/>
    <col min="6" max="6" width="16.42578125" style="73" customWidth="1"/>
    <col min="7" max="7" width="112.85546875" style="74" customWidth="1"/>
    <col min="8" max="8" width="22.140625" style="74" customWidth="1"/>
    <col min="9" max="16384" width="8.7109375" style="74"/>
  </cols>
  <sheetData>
    <row r="12" spans="2:7" ht="21" x14ac:dyDescent="0.25">
      <c r="C12" s="233" t="s">
        <v>1788</v>
      </c>
      <c r="D12" s="233"/>
      <c r="E12" s="233"/>
      <c r="F12" s="233"/>
      <c r="G12" s="119"/>
    </row>
    <row r="13" spans="2:7" ht="26.1" customHeight="1" x14ac:dyDescent="0.25"/>
    <row r="14" spans="2:7" ht="31.5" x14ac:dyDescent="0.25">
      <c r="B14" s="135" t="s">
        <v>4</v>
      </c>
      <c r="C14" s="136" t="s">
        <v>1744</v>
      </c>
      <c r="D14" s="136" t="s">
        <v>1789</v>
      </c>
      <c r="E14" s="136" t="s">
        <v>1798</v>
      </c>
      <c r="F14" s="137" t="str">
        <f>CONCATENATE("Цена с учетом скидки ",Содержание!$D$12,"%")</f>
        <v>Цена с учетом скидки 0%</v>
      </c>
      <c r="G14" s="138" t="s">
        <v>675</v>
      </c>
    </row>
    <row r="15" spans="2:7" ht="45" x14ac:dyDescent="0.25">
      <c r="B15" s="75" t="s">
        <v>1790</v>
      </c>
      <c r="C15" s="118" t="s">
        <v>1745</v>
      </c>
      <c r="D15" s="76" t="s">
        <v>1924</v>
      </c>
      <c r="E15" s="76">
        <v>38531.666666666672</v>
      </c>
      <c r="F15" s="77">
        <f>(1-Содержание!$D$12/100)*E15</f>
        <v>38531.666666666672</v>
      </c>
      <c r="G15" s="78" t="s">
        <v>2438</v>
      </c>
    </row>
    <row r="16" spans="2:7" ht="30" x14ac:dyDescent="0.25">
      <c r="B16" s="75" t="s">
        <v>1791</v>
      </c>
      <c r="C16" s="118" t="s">
        <v>1746</v>
      </c>
      <c r="D16" s="76" t="s">
        <v>1925</v>
      </c>
      <c r="E16" s="76">
        <v>87025.65</v>
      </c>
      <c r="F16" s="77">
        <f>(1-Содержание!$D$12/100)*E16</f>
        <v>87025.65</v>
      </c>
      <c r="G16" s="78" t="s">
        <v>2389</v>
      </c>
    </row>
    <row r="17" spans="2:7" ht="30" x14ac:dyDescent="0.25">
      <c r="B17" s="75" t="s">
        <v>1747</v>
      </c>
      <c r="C17" s="118" t="s">
        <v>1748</v>
      </c>
      <c r="D17" s="76" t="s">
        <v>1926</v>
      </c>
      <c r="E17" s="76">
        <v>98565.833333333343</v>
      </c>
      <c r="F17" s="77">
        <f>(1-Содержание!$D$12/100)*E17</f>
        <v>98565.833333333343</v>
      </c>
      <c r="G17" s="78" t="s">
        <v>2172</v>
      </c>
    </row>
    <row r="18" spans="2:7" ht="30" x14ac:dyDescent="0.25">
      <c r="B18" s="75" t="s">
        <v>1792</v>
      </c>
      <c r="C18" s="118" t="s">
        <v>1749</v>
      </c>
      <c r="D18" s="76" t="s">
        <v>1925</v>
      </c>
      <c r="E18" s="76">
        <v>83732.666666666672</v>
      </c>
      <c r="F18" s="77">
        <f>(1-Содержание!$D$12/100)*E18</f>
        <v>83732.666666666672</v>
      </c>
      <c r="G18" s="78" t="s">
        <v>2390</v>
      </c>
    </row>
    <row r="19" spans="2:7" ht="30" x14ac:dyDescent="0.25">
      <c r="B19" s="75" t="s">
        <v>1750</v>
      </c>
      <c r="C19" s="118" t="s">
        <v>1751</v>
      </c>
      <c r="D19" s="76" t="s">
        <v>1926</v>
      </c>
      <c r="E19" s="76">
        <v>99501.166666666672</v>
      </c>
      <c r="F19" s="77">
        <f>(1-Содержание!$D$12/100)*E19</f>
        <v>99501.166666666672</v>
      </c>
      <c r="G19" s="78" t="s">
        <v>2391</v>
      </c>
    </row>
    <row r="20" spans="2:7" ht="30" x14ac:dyDescent="0.25">
      <c r="B20" s="75" t="s">
        <v>1793</v>
      </c>
      <c r="C20" s="118" t="s">
        <v>1752</v>
      </c>
      <c r="D20" s="76" t="s">
        <v>1925</v>
      </c>
      <c r="E20" s="76">
        <v>69859.233333333337</v>
      </c>
      <c r="F20" s="77">
        <f>(1-Содержание!$D$12/100)*E20</f>
        <v>69859.233333333337</v>
      </c>
      <c r="G20" s="78" t="s">
        <v>2392</v>
      </c>
    </row>
    <row r="21" spans="2:7" ht="30" x14ac:dyDescent="0.25">
      <c r="B21" s="75" t="s">
        <v>1753</v>
      </c>
      <c r="C21" s="118" t="s">
        <v>1754</v>
      </c>
      <c r="D21" s="76" t="s">
        <v>1926</v>
      </c>
      <c r="E21" s="76">
        <v>73864.899999999994</v>
      </c>
      <c r="F21" s="77">
        <f>(1-Содержание!$D$12/100)*E21</f>
        <v>73864.899999999994</v>
      </c>
      <c r="G21" s="78" t="s">
        <v>2393</v>
      </c>
    </row>
    <row r="22" spans="2:7" ht="30" x14ac:dyDescent="0.25">
      <c r="B22" s="75" t="s">
        <v>1794</v>
      </c>
      <c r="C22" s="118" t="s">
        <v>1755</v>
      </c>
      <c r="D22" s="76" t="s">
        <v>2328</v>
      </c>
      <c r="E22" s="76">
        <v>128089.83333333334</v>
      </c>
      <c r="F22" s="77">
        <f>(1-Содержание!$D$12/100)*E22</f>
        <v>128089.83333333334</v>
      </c>
      <c r="G22" s="78" t="s">
        <v>2394</v>
      </c>
    </row>
    <row r="23" spans="2:7" ht="30" x14ac:dyDescent="0.25">
      <c r="B23" s="75" t="s">
        <v>1756</v>
      </c>
      <c r="C23" s="118" t="s">
        <v>1757</v>
      </c>
      <c r="D23" s="76" t="s">
        <v>1928</v>
      </c>
      <c r="E23" s="76">
        <v>153506.5</v>
      </c>
      <c r="F23" s="77">
        <f>(1-Содержание!$D$12/100)*E23</f>
        <v>153506.5</v>
      </c>
      <c r="G23" s="78" t="s">
        <v>2395</v>
      </c>
    </row>
    <row r="24" spans="2:7" ht="45" x14ac:dyDescent="0.25">
      <c r="B24" s="75" t="s">
        <v>1795</v>
      </c>
      <c r="C24" s="118" t="s">
        <v>1758</v>
      </c>
      <c r="D24" s="76" t="s">
        <v>1929</v>
      </c>
      <c r="E24" s="76">
        <v>213276.33333333334</v>
      </c>
      <c r="F24" s="77">
        <f>(1-Содержание!$D$12/100)*E24</f>
        <v>213276.33333333334</v>
      </c>
      <c r="G24" s="205" t="s">
        <v>2396</v>
      </c>
    </row>
    <row r="25" spans="2:7" ht="45" x14ac:dyDescent="0.25">
      <c r="B25" s="75" t="s">
        <v>2385</v>
      </c>
      <c r="C25" s="118" t="s">
        <v>2386</v>
      </c>
      <c r="D25" s="76" t="s">
        <v>2387</v>
      </c>
      <c r="E25" s="76">
        <v>225500</v>
      </c>
      <c r="F25" s="77">
        <f>(1-Содержание!$D$12/100)*E25</f>
        <v>225500</v>
      </c>
      <c r="G25" s="205" t="s">
        <v>2388</v>
      </c>
    </row>
    <row r="26" spans="2:7" ht="30" x14ac:dyDescent="0.25">
      <c r="B26" s="75" t="s">
        <v>1759</v>
      </c>
      <c r="C26" s="118" t="s">
        <v>1760</v>
      </c>
      <c r="D26" s="76" t="s">
        <v>2397</v>
      </c>
      <c r="E26" s="76">
        <v>34231.166666666672</v>
      </c>
      <c r="F26" s="77">
        <f>(1-Содержание!$D$12/100)*E26</f>
        <v>34231.166666666672</v>
      </c>
      <c r="G26" s="78" t="s">
        <v>2398</v>
      </c>
    </row>
    <row r="27" spans="2:7" ht="30" x14ac:dyDescent="0.25">
      <c r="B27" s="75" t="s">
        <v>1761</v>
      </c>
      <c r="C27" s="118" t="s">
        <v>1762</v>
      </c>
      <c r="D27" s="76" t="s">
        <v>2399</v>
      </c>
      <c r="E27" s="76">
        <v>39461.916666666672</v>
      </c>
      <c r="F27" s="77">
        <f>(1-Содержание!$D$12/100)*E27</f>
        <v>39461.916666666672</v>
      </c>
      <c r="G27" s="78" t="s">
        <v>2400</v>
      </c>
    </row>
    <row r="28" spans="2:7" ht="30" x14ac:dyDescent="0.25">
      <c r="B28" s="75" t="s">
        <v>1763</v>
      </c>
      <c r="C28" s="118" t="s">
        <v>1764</v>
      </c>
      <c r="D28" s="76" t="s">
        <v>2401</v>
      </c>
      <c r="E28" s="76">
        <v>40633.116666666669</v>
      </c>
      <c r="F28" s="77">
        <f>(1-Содержание!$D$12/100)*E28</f>
        <v>40633.116666666669</v>
      </c>
      <c r="G28" s="78" t="s">
        <v>2400</v>
      </c>
    </row>
    <row r="29" spans="2:7" ht="30" x14ac:dyDescent="0.25">
      <c r="B29" s="75" t="s">
        <v>1765</v>
      </c>
      <c r="C29" s="118" t="s">
        <v>1766</v>
      </c>
      <c r="D29" s="76" t="s">
        <v>2402</v>
      </c>
      <c r="E29" s="76">
        <v>43375.066666666666</v>
      </c>
      <c r="F29" s="77">
        <f>(1-Содержание!$D$12/100)*E29</f>
        <v>43375.066666666666</v>
      </c>
      <c r="G29" s="78" t="s">
        <v>2403</v>
      </c>
    </row>
    <row r="30" spans="2:7" ht="30" x14ac:dyDescent="0.25">
      <c r="B30" s="75" t="s">
        <v>1767</v>
      </c>
      <c r="C30" s="118" t="s">
        <v>1768</v>
      </c>
      <c r="D30" s="76" t="s">
        <v>2404</v>
      </c>
      <c r="E30" s="76">
        <v>55360</v>
      </c>
      <c r="F30" s="77">
        <f>(1-Содержание!$D$12/100)*E30</f>
        <v>55360</v>
      </c>
      <c r="G30" s="78" t="s">
        <v>2403</v>
      </c>
    </row>
    <row r="31" spans="2:7" ht="30" x14ac:dyDescent="0.25">
      <c r="B31" s="75" t="s">
        <v>2442</v>
      </c>
      <c r="C31" s="118" t="s">
        <v>2444</v>
      </c>
      <c r="D31" s="76" t="s">
        <v>2443</v>
      </c>
      <c r="E31" s="76">
        <v>55360</v>
      </c>
      <c r="F31" s="77">
        <f>(1-Содержание!$D$12/100)*E31</f>
        <v>55360</v>
      </c>
      <c r="G31" s="78" t="s">
        <v>2405</v>
      </c>
    </row>
    <row r="32" spans="2:7" ht="30" x14ac:dyDescent="0.25">
      <c r="B32" s="75" t="s">
        <v>1930</v>
      </c>
      <c r="C32" s="118" t="s">
        <v>1931</v>
      </c>
      <c r="D32" s="76" t="s">
        <v>2328</v>
      </c>
      <c r="E32" s="76">
        <v>55360</v>
      </c>
      <c r="F32" s="77">
        <f>(1-Содержание!$D$12/100)*E32</f>
        <v>55360</v>
      </c>
      <c r="G32" s="78" t="s">
        <v>2405</v>
      </c>
    </row>
    <row r="33" spans="2:7" ht="30" x14ac:dyDescent="0.25">
      <c r="B33" s="211" t="s">
        <v>2406</v>
      </c>
      <c r="C33" s="118" t="s">
        <v>2407</v>
      </c>
      <c r="D33" s="76" t="s">
        <v>2408</v>
      </c>
      <c r="E33" s="76">
        <v>73983</v>
      </c>
      <c r="F33" s="77">
        <f>(1-Содержание!$D$12/100)*E33</f>
        <v>73983</v>
      </c>
      <c r="G33" s="78" t="s">
        <v>2409</v>
      </c>
    </row>
    <row r="34" spans="2:7" ht="30" x14ac:dyDescent="0.25">
      <c r="B34" s="211" t="s">
        <v>2410</v>
      </c>
      <c r="C34" s="118" t="s">
        <v>2411</v>
      </c>
      <c r="D34" s="76" t="s">
        <v>1927</v>
      </c>
      <c r="E34" s="76">
        <v>68236</v>
      </c>
      <c r="F34" s="77">
        <f>(1-Содержание!$D$12/100)*E34</f>
        <v>68236</v>
      </c>
      <c r="G34" s="78" t="s">
        <v>2412</v>
      </c>
    </row>
    <row r="35" spans="2:7" ht="30" x14ac:dyDescent="0.25">
      <c r="B35" s="75" t="s">
        <v>2439</v>
      </c>
      <c r="C35" s="118" t="s">
        <v>2440</v>
      </c>
      <c r="D35" s="76" t="s">
        <v>2441</v>
      </c>
      <c r="E35" s="76">
        <v>55360</v>
      </c>
      <c r="F35" s="77">
        <f>(1-Содержание!$D$12/100)*E35</f>
        <v>55360</v>
      </c>
      <c r="G35" s="78" t="s">
        <v>2414</v>
      </c>
    </row>
    <row r="36" spans="2:7" ht="30" x14ac:dyDescent="0.25">
      <c r="B36" s="75" t="s">
        <v>1769</v>
      </c>
      <c r="C36" s="118" t="s">
        <v>1770</v>
      </c>
      <c r="D36" s="76" t="s">
        <v>2413</v>
      </c>
      <c r="E36" s="76">
        <v>63653.805000000008</v>
      </c>
      <c r="F36" s="77">
        <f>(1-Содержание!$D$12/100)*E36</f>
        <v>63653.805000000008</v>
      </c>
      <c r="G36" s="78" t="s">
        <v>2414</v>
      </c>
    </row>
    <row r="37" spans="2:7" ht="30" x14ac:dyDescent="0.25">
      <c r="B37" s="75" t="s">
        <v>1771</v>
      </c>
      <c r="C37" s="118" t="s">
        <v>1772</v>
      </c>
      <c r="D37" s="76" t="s">
        <v>2415</v>
      </c>
      <c r="E37" s="76">
        <v>69939.85500000001</v>
      </c>
      <c r="F37" s="77">
        <f>(1-Содержание!$D$12/100)*E37</f>
        <v>69939.85500000001</v>
      </c>
      <c r="G37" s="78" t="s">
        <v>2414</v>
      </c>
    </row>
    <row r="38" spans="2:7" ht="30" x14ac:dyDescent="0.25">
      <c r="B38" s="75" t="s">
        <v>1773</v>
      </c>
      <c r="C38" s="118" t="s">
        <v>1774</v>
      </c>
      <c r="D38" s="76" t="s">
        <v>1928</v>
      </c>
      <c r="E38" s="76">
        <v>62840</v>
      </c>
      <c r="F38" s="77">
        <f>(1-Содержание!$D$12/100)*E38</f>
        <v>62840</v>
      </c>
      <c r="G38" s="78" t="s">
        <v>2416</v>
      </c>
    </row>
    <row r="39" spans="2:7" ht="30" x14ac:dyDescent="0.25">
      <c r="B39" s="211" t="s">
        <v>2417</v>
      </c>
      <c r="C39" s="118" t="s">
        <v>2418</v>
      </c>
      <c r="D39" s="76" t="s">
        <v>2419</v>
      </c>
      <c r="E39" s="76">
        <v>79800</v>
      </c>
      <c r="F39" s="77">
        <f>(1-Содержание!$D$12/100)*E39</f>
        <v>79800</v>
      </c>
      <c r="G39" s="78" t="s">
        <v>2420</v>
      </c>
    </row>
    <row r="40" spans="2:7" ht="30" x14ac:dyDescent="0.25">
      <c r="B40" s="211" t="s">
        <v>2421</v>
      </c>
      <c r="C40" s="118" t="s">
        <v>2422</v>
      </c>
      <c r="D40" s="76" t="s">
        <v>1928</v>
      </c>
      <c r="E40" s="76">
        <v>73700</v>
      </c>
      <c r="F40" s="77">
        <f>(1-Содержание!$D$12/100)*E40</f>
        <v>73700</v>
      </c>
      <c r="G40" s="78" t="s">
        <v>2423</v>
      </c>
    </row>
    <row r="41" spans="2:7" ht="30" x14ac:dyDescent="0.25">
      <c r="B41" s="75" t="s">
        <v>1775</v>
      </c>
      <c r="C41" s="118" t="s">
        <v>1776</v>
      </c>
      <c r="D41" s="76" t="s">
        <v>2424</v>
      </c>
      <c r="E41" s="76">
        <v>73167.974999999991</v>
      </c>
      <c r="F41" s="77">
        <f>(1-Содержание!$D$12/100)*E41</f>
        <v>73167.974999999991</v>
      </c>
      <c r="G41" s="78" t="s">
        <v>2425</v>
      </c>
    </row>
    <row r="42" spans="2:7" ht="30" x14ac:dyDescent="0.25">
      <c r="B42" s="75" t="s">
        <v>1777</v>
      </c>
      <c r="C42" s="118" t="s">
        <v>1778</v>
      </c>
      <c r="D42" s="76" t="s">
        <v>2426</v>
      </c>
      <c r="E42" s="76">
        <v>75040.065000000002</v>
      </c>
      <c r="F42" s="77">
        <f>(1-Содержание!$D$12/100)*E42</f>
        <v>75040.065000000002</v>
      </c>
      <c r="G42" s="78" t="s">
        <v>2427</v>
      </c>
    </row>
    <row r="43" spans="2:7" ht="30" x14ac:dyDescent="0.25">
      <c r="B43" s="75" t="s">
        <v>1779</v>
      </c>
      <c r="C43" s="118" t="s">
        <v>1780</v>
      </c>
      <c r="D43" s="76" t="s">
        <v>2428</v>
      </c>
      <c r="E43" s="76">
        <v>77056.724999999991</v>
      </c>
      <c r="F43" s="77">
        <f>(1-Содержание!$D$12/100)*E43</f>
        <v>77056.724999999991</v>
      </c>
      <c r="G43" s="78" t="s">
        <v>2420</v>
      </c>
    </row>
    <row r="44" spans="2:7" ht="30" x14ac:dyDescent="0.25">
      <c r="B44" s="75" t="s">
        <v>1781</v>
      </c>
      <c r="C44" s="118" t="s">
        <v>1782</v>
      </c>
      <c r="D44" s="76" t="s">
        <v>2429</v>
      </c>
      <c r="E44" s="76">
        <v>78964.5</v>
      </c>
      <c r="F44" s="77">
        <f>(1-Содержание!$D$12/100)*E44</f>
        <v>78964.5</v>
      </c>
      <c r="G44" s="78" t="s">
        <v>2430</v>
      </c>
    </row>
    <row r="45" spans="2:7" ht="30" x14ac:dyDescent="0.25">
      <c r="B45" s="75" t="s">
        <v>1783</v>
      </c>
      <c r="C45" s="118" t="s">
        <v>1784</v>
      </c>
      <c r="D45" s="76" t="s">
        <v>2431</v>
      </c>
      <c r="E45" s="76">
        <v>87105.966666666674</v>
      </c>
      <c r="F45" s="77">
        <f>(1-Содержание!$D$12/100)*E45</f>
        <v>87105.966666666674</v>
      </c>
      <c r="G45" s="78" t="s">
        <v>2432</v>
      </c>
    </row>
    <row r="46" spans="2:7" ht="30.95" customHeight="1" x14ac:dyDescent="0.25">
      <c r="B46" s="75" t="s">
        <v>1796</v>
      </c>
      <c r="C46" s="118" t="s">
        <v>1785</v>
      </c>
      <c r="D46" s="76" t="s">
        <v>2433</v>
      </c>
      <c r="E46" s="76">
        <v>145047.83333333334</v>
      </c>
      <c r="F46" s="77">
        <f>(1-Содержание!$D$12/100)*E46</f>
        <v>145047.83333333334</v>
      </c>
      <c r="G46" s="78" t="s">
        <v>2434</v>
      </c>
    </row>
    <row r="47" spans="2:7" ht="30" x14ac:dyDescent="0.25">
      <c r="B47" s="75" t="s">
        <v>1797</v>
      </c>
      <c r="C47" s="118" t="s">
        <v>2435</v>
      </c>
      <c r="D47" s="76" t="s">
        <v>1927</v>
      </c>
      <c r="E47" s="76">
        <v>52053.333333333336</v>
      </c>
      <c r="F47" s="77">
        <f>(1-Содержание!$D$12/100)*E47</f>
        <v>52053.333333333336</v>
      </c>
      <c r="G47" s="78" t="s">
        <v>2436</v>
      </c>
    </row>
    <row r="48" spans="2:7" x14ac:dyDescent="0.25">
      <c r="B48" s="206" t="s">
        <v>2286</v>
      </c>
      <c r="C48" s="207" t="s">
        <v>2287</v>
      </c>
      <c r="D48" s="208" t="s">
        <v>2288</v>
      </c>
      <c r="E48" s="209">
        <v>44280</v>
      </c>
      <c r="F48" s="77">
        <f>(1-Содержание!$D$12/100)*E48</f>
        <v>44280</v>
      </c>
      <c r="G48" s="210" t="s">
        <v>2437</v>
      </c>
    </row>
  </sheetData>
  <autoFilter ref="B14:G14" xr:uid="{00000000-0009-0000-0000-000004000000}"/>
  <mergeCells count="1">
    <mergeCell ref="C12:F1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152"/>
  <sheetViews>
    <sheetView topLeftCell="B1" zoomScale="70" zoomScaleNormal="70" workbookViewId="0">
      <selection activeCell="G15" sqref="G15"/>
    </sheetView>
  </sheetViews>
  <sheetFormatPr defaultColWidth="8.7109375" defaultRowHeight="15.75" x14ac:dyDescent="0.25"/>
  <cols>
    <col min="1" max="1" width="2.28515625" style="38" customWidth="1"/>
    <col min="2" max="2" width="35.28515625" style="168" customWidth="1"/>
    <col min="3" max="3" width="16.5703125" style="38" customWidth="1"/>
    <col min="4" max="4" width="55.42578125" style="168" customWidth="1"/>
    <col min="5" max="5" width="19.85546875" style="38" customWidth="1"/>
    <col min="6" max="7" width="15.140625" style="175" customWidth="1"/>
    <col min="8" max="8" width="91.5703125" style="172" customWidth="1"/>
    <col min="9" max="16384" width="8.7109375" style="38"/>
  </cols>
  <sheetData>
    <row r="1" spans="2:14" x14ac:dyDescent="0.25">
      <c r="B1" s="234"/>
      <c r="C1" s="7"/>
    </row>
    <row r="2" spans="2:14" x14ac:dyDescent="0.25">
      <c r="B2" s="234"/>
      <c r="C2" s="7"/>
      <c r="D2" s="169"/>
      <c r="E2" s="7"/>
    </row>
    <row r="3" spans="2:14" x14ac:dyDescent="0.25">
      <c r="B3" s="234"/>
      <c r="C3" s="7"/>
      <c r="D3" s="169"/>
      <c r="E3" s="7"/>
    </row>
    <row r="4" spans="2:14" x14ac:dyDescent="0.25">
      <c r="B4" s="234"/>
      <c r="C4" s="7"/>
      <c r="D4" s="169"/>
      <c r="E4" s="7"/>
    </row>
    <row r="5" spans="2:14" x14ac:dyDescent="0.25">
      <c r="B5" s="234"/>
      <c r="C5" s="7"/>
      <c r="D5" s="169"/>
      <c r="E5" s="7"/>
    </row>
    <row r="6" spans="2:14" x14ac:dyDescent="0.25">
      <c r="B6" s="234"/>
      <c r="C6" s="7"/>
      <c r="D6" s="169"/>
      <c r="E6" s="7"/>
    </row>
    <row r="7" spans="2:14" x14ac:dyDescent="0.25">
      <c r="B7" s="234"/>
      <c r="C7" s="7"/>
      <c r="D7" s="169"/>
      <c r="E7" s="7"/>
    </row>
    <row r="8" spans="2:14" ht="8.25" customHeight="1" x14ac:dyDescent="0.25">
      <c r="B8" s="234"/>
      <c r="C8" s="7"/>
      <c r="D8" s="169"/>
      <c r="E8" s="7"/>
    </row>
    <row r="9" spans="2:14" x14ac:dyDescent="0.25">
      <c r="B9" s="234"/>
      <c r="G9" s="176"/>
    </row>
    <row r="10" spans="2:14" ht="15.75" customHeight="1" x14ac:dyDescent="0.25">
      <c r="B10" s="234"/>
      <c r="D10" s="226" t="s">
        <v>2217</v>
      </c>
      <c r="E10" s="226"/>
      <c r="F10" s="226"/>
      <c r="G10" s="226"/>
      <c r="H10" s="173" t="s">
        <v>2182</v>
      </c>
    </row>
    <row r="11" spans="2:14" ht="15.75" customHeight="1" x14ac:dyDescent="0.25">
      <c r="B11" s="234"/>
      <c r="C11" s="5"/>
      <c r="D11" s="170"/>
      <c r="E11" s="5"/>
      <c r="F11" s="176"/>
      <c r="G11" s="176"/>
    </row>
    <row r="12" spans="2:14" ht="22.5" customHeight="1" x14ac:dyDescent="0.25">
      <c r="B12" s="234"/>
      <c r="C12" s="42"/>
      <c r="E12" s="57"/>
      <c r="F12" s="177"/>
      <c r="G12" s="178"/>
    </row>
    <row r="13" spans="2:14" ht="52.5" customHeight="1" x14ac:dyDescent="0.25">
      <c r="B13" s="79" t="s">
        <v>1264</v>
      </c>
      <c r="C13" s="80" t="s">
        <v>4</v>
      </c>
      <c r="D13" s="80" t="s">
        <v>235</v>
      </c>
      <c r="E13" s="80" t="s">
        <v>358</v>
      </c>
      <c r="F13" s="179" t="s">
        <v>1798</v>
      </c>
      <c r="G13" s="180" t="s">
        <v>2174</v>
      </c>
      <c r="H13" s="82" t="s">
        <v>675</v>
      </c>
    </row>
    <row r="14" spans="2:14" ht="52.5" customHeight="1" x14ac:dyDescent="0.25">
      <c r="B14" s="186"/>
      <c r="C14" s="9"/>
      <c r="D14" s="190" t="s">
        <v>2218</v>
      </c>
      <c r="E14" s="9"/>
      <c r="F14" s="187"/>
      <c r="G14" s="188"/>
      <c r="H14" s="189"/>
    </row>
    <row r="15" spans="2:14" ht="126" x14ac:dyDescent="0.25">
      <c r="B15" s="174" t="s">
        <v>1933</v>
      </c>
      <c r="C15" s="9" t="s">
        <v>193</v>
      </c>
      <c r="D15" s="171" t="s">
        <v>547</v>
      </c>
      <c r="E15" s="9" t="s">
        <v>581</v>
      </c>
      <c r="F15" s="23">
        <v>11263.65</v>
      </c>
      <c r="G15" s="58">
        <f>F15*0.8</f>
        <v>9010.92</v>
      </c>
      <c r="H15" s="56" t="s">
        <v>1128</v>
      </c>
      <c r="I15" s="43"/>
      <c r="J15" s="43"/>
      <c r="K15" s="43"/>
      <c r="L15" s="43"/>
      <c r="M15" s="43"/>
      <c r="N15" s="43"/>
    </row>
    <row r="16" spans="2:14" ht="126" x14ac:dyDescent="0.25">
      <c r="B16" s="174" t="s">
        <v>1933</v>
      </c>
      <c r="C16" s="9" t="s">
        <v>194</v>
      </c>
      <c r="D16" s="171" t="s">
        <v>548</v>
      </c>
      <c r="E16" s="9" t="s">
        <v>582</v>
      </c>
      <c r="F16" s="23">
        <v>12408.01</v>
      </c>
      <c r="G16" s="58">
        <f t="shared" ref="G16:G79" si="0">F16*0.8</f>
        <v>9926.4080000000013</v>
      </c>
      <c r="H16" s="56" t="s">
        <v>1129</v>
      </c>
    </row>
    <row r="17" spans="2:8" ht="126" x14ac:dyDescent="0.25">
      <c r="B17" s="174" t="s">
        <v>1933</v>
      </c>
      <c r="C17" s="9" t="s">
        <v>195</v>
      </c>
      <c r="D17" s="171" t="s">
        <v>549</v>
      </c>
      <c r="E17" s="9" t="s">
        <v>583</v>
      </c>
      <c r="F17" s="23">
        <v>11510.09</v>
      </c>
      <c r="G17" s="58">
        <f t="shared" si="0"/>
        <v>9208.0720000000001</v>
      </c>
      <c r="H17" s="56" t="s">
        <v>1130</v>
      </c>
    </row>
    <row r="18" spans="2:8" ht="126" x14ac:dyDescent="0.25">
      <c r="B18" s="174" t="s">
        <v>1933</v>
      </c>
      <c r="C18" s="9" t="s">
        <v>196</v>
      </c>
      <c r="D18" s="171" t="s">
        <v>550</v>
      </c>
      <c r="E18" s="9" t="s">
        <v>584</v>
      </c>
      <c r="F18" s="23">
        <v>12673.156666666668</v>
      </c>
      <c r="G18" s="58">
        <f t="shared" si="0"/>
        <v>10138.525333333335</v>
      </c>
      <c r="H18" s="56" t="s">
        <v>1131</v>
      </c>
    </row>
    <row r="19" spans="2:8" ht="126" x14ac:dyDescent="0.25">
      <c r="B19" s="174" t="s">
        <v>1933</v>
      </c>
      <c r="C19" s="9" t="s">
        <v>197</v>
      </c>
      <c r="D19" s="171" t="s">
        <v>551</v>
      </c>
      <c r="E19" s="9" t="s">
        <v>499</v>
      </c>
      <c r="F19" s="23">
        <v>11759.783333333333</v>
      </c>
      <c r="G19" s="58">
        <f t="shared" si="0"/>
        <v>9407.8266666666659</v>
      </c>
      <c r="H19" s="56" t="s">
        <v>1132</v>
      </c>
    </row>
    <row r="20" spans="2:8" ht="126" x14ac:dyDescent="0.25">
      <c r="B20" s="174" t="s">
        <v>1933</v>
      </c>
      <c r="C20" s="9" t="s">
        <v>198</v>
      </c>
      <c r="D20" s="171" t="s">
        <v>552</v>
      </c>
      <c r="E20" s="9" t="s">
        <v>500</v>
      </c>
      <c r="F20" s="23">
        <v>12936.676666666666</v>
      </c>
      <c r="G20" s="58">
        <f t="shared" si="0"/>
        <v>10349.341333333334</v>
      </c>
      <c r="H20" s="56" t="s">
        <v>1133</v>
      </c>
    </row>
    <row r="21" spans="2:8" ht="126" x14ac:dyDescent="0.25">
      <c r="B21" s="174" t="s">
        <v>1933</v>
      </c>
      <c r="C21" s="9" t="s">
        <v>199</v>
      </c>
      <c r="D21" s="171" t="s">
        <v>553</v>
      </c>
      <c r="E21" s="9" t="s">
        <v>501</v>
      </c>
      <c r="F21" s="23">
        <v>13197.756666666668</v>
      </c>
      <c r="G21" s="58">
        <f t="shared" si="0"/>
        <v>10558.205333333335</v>
      </c>
      <c r="H21" s="56" t="s">
        <v>1134</v>
      </c>
    </row>
    <row r="22" spans="2:8" ht="126" x14ac:dyDescent="0.25">
      <c r="B22" s="174" t="s">
        <v>1933</v>
      </c>
      <c r="C22" s="9" t="s">
        <v>200</v>
      </c>
      <c r="D22" s="171" t="s">
        <v>554</v>
      </c>
      <c r="E22" s="9" t="s">
        <v>502</v>
      </c>
      <c r="F22" s="23">
        <v>14246.143333333332</v>
      </c>
      <c r="G22" s="58">
        <f t="shared" si="0"/>
        <v>11396.914666666666</v>
      </c>
      <c r="H22" s="56" t="s">
        <v>1135</v>
      </c>
    </row>
    <row r="23" spans="2:8" ht="126" x14ac:dyDescent="0.25">
      <c r="B23" s="174" t="s">
        <v>1933</v>
      </c>
      <c r="C23" s="9" t="s">
        <v>201</v>
      </c>
      <c r="D23" s="171" t="s">
        <v>555</v>
      </c>
      <c r="E23" s="9" t="s">
        <v>503</v>
      </c>
      <c r="F23" s="23">
        <v>14250.21</v>
      </c>
      <c r="G23" s="58">
        <f t="shared" si="0"/>
        <v>11400.168</v>
      </c>
      <c r="H23" s="56" t="s">
        <v>1136</v>
      </c>
    </row>
    <row r="24" spans="2:8" ht="126" x14ac:dyDescent="0.25">
      <c r="B24" s="174" t="s">
        <v>1933</v>
      </c>
      <c r="C24" s="9" t="s">
        <v>202</v>
      </c>
      <c r="D24" s="171" t="s">
        <v>556</v>
      </c>
      <c r="E24" s="9" t="s">
        <v>504</v>
      </c>
      <c r="F24" s="23">
        <v>15154.636666666667</v>
      </c>
      <c r="G24" s="58">
        <f t="shared" si="0"/>
        <v>12123.709333333334</v>
      </c>
      <c r="H24" s="56" t="s">
        <v>1137</v>
      </c>
    </row>
    <row r="25" spans="2:8" ht="126" x14ac:dyDescent="0.25">
      <c r="B25" s="174" t="s">
        <v>1933</v>
      </c>
      <c r="C25" s="9" t="s">
        <v>203</v>
      </c>
      <c r="D25" s="171" t="s">
        <v>557</v>
      </c>
      <c r="E25" s="9" t="s">
        <v>505</v>
      </c>
      <c r="F25" s="23">
        <v>14775.623333333335</v>
      </c>
      <c r="G25" s="58">
        <f t="shared" si="0"/>
        <v>11820.498666666668</v>
      </c>
      <c r="H25" s="56" t="s">
        <v>1138</v>
      </c>
    </row>
    <row r="26" spans="2:8" ht="126" x14ac:dyDescent="0.25">
      <c r="B26" s="174" t="s">
        <v>1933</v>
      </c>
      <c r="C26" s="9" t="s">
        <v>204</v>
      </c>
      <c r="D26" s="171" t="s">
        <v>558</v>
      </c>
      <c r="E26" s="9" t="s">
        <v>506</v>
      </c>
      <c r="F26" s="23">
        <v>15346.583333333332</v>
      </c>
      <c r="G26" s="58">
        <f t="shared" si="0"/>
        <v>12277.266666666666</v>
      </c>
      <c r="H26" s="56" t="s">
        <v>1139</v>
      </c>
    </row>
    <row r="27" spans="2:8" ht="126" x14ac:dyDescent="0.25">
      <c r="B27" s="174" t="s">
        <v>1933</v>
      </c>
      <c r="C27" s="9" t="s">
        <v>173</v>
      </c>
      <c r="D27" s="171" t="s">
        <v>559</v>
      </c>
      <c r="E27" s="9" t="s">
        <v>653</v>
      </c>
      <c r="F27" s="23">
        <v>16858.976666666669</v>
      </c>
      <c r="G27" s="58">
        <f t="shared" si="0"/>
        <v>13487.181333333336</v>
      </c>
      <c r="H27" s="56" t="s">
        <v>1140</v>
      </c>
    </row>
    <row r="28" spans="2:8" ht="126" x14ac:dyDescent="0.25">
      <c r="B28" s="174" t="s">
        <v>1933</v>
      </c>
      <c r="C28" s="9" t="s">
        <v>174</v>
      </c>
      <c r="D28" s="171" t="s">
        <v>560</v>
      </c>
      <c r="E28" s="9" t="s">
        <v>654</v>
      </c>
      <c r="F28" s="23">
        <v>17641.403333333335</v>
      </c>
      <c r="G28" s="58">
        <f t="shared" si="0"/>
        <v>14113.12266666667</v>
      </c>
      <c r="H28" s="56" t="s">
        <v>1141</v>
      </c>
    </row>
    <row r="29" spans="2:8" ht="126" x14ac:dyDescent="0.25">
      <c r="B29" s="174" t="s">
        <v>1933</v>
      </c>
      <c r="C29" s="9" t="s">
        <v>175</v>
      </c>
      <c r="D29" s="171" t="s">
        <v>561</v>
      </c>
      <c r="E29" s="9" t="s">
        <v>655</v>
      </c>
      <c r="F29" s="23">
        <v>17789.43</v>
      </c>
      <c r="G29" s="58">
        <f t="shared" si="0"/>
        <v>14231.544000000002</v>
      </c>
      <c r="H29" s="56" t="s">
        <v>1142</v>
      </c>
    </row>
    <row r="30" spans="2:8" ht="126" x14ac:dyDescent="0.25">
      <c r="B30" s="174" t="s">
        <v>1933</v>
      </c>
      <c r="C30" s="9" t="s">
        <v>176</v>
      </c>
      <c r="D30" s="171" t="s">
        <v>562</v>
      </c>
      <c r="E30" s="9" t="s">
        <v>656</v>
      </c>
      <c r="F30" s="23">
        <v>18547.456666666669</v>
      </c>
      <c r="G30" s="58">
        <f t="shared" si="0"/>
        <v>14837.965333333335</v>
      </c>
      <c r="H30" s="56" t="s">
        <v>1143</v>
      </c>
    </row>
    <row r="31" spans="2:8" ht="126" x14ac:dyDescent="0.25">
      <c r="B31" s="174" t="s">
        <v>1933</v>
      </c>
      <c r="C31" s="9" t="s">
        <v>177</v>
      </c>
      <c r="D31" s="171" t="s">
        <v>563</v>
      </c>
      <c r="E31" s="9" t="s">
        <v>657</v>
      </c>
      <c r="F31" s="23">
        <v>18635.296666666665</v>
      </c>
      <c r="G31" s="58">
        <f t="shared" si="0"/>
        <v>14908.237333333333</v>
      </c>
      <c r="H31" s="56" t="s">
        <v>1144</v>
      </c>
    </row>
    <row r="32" spans="2:8" ht="126" x14ac:dyDescent="0.25">
      <c r="B32" s="174" t="s">
        <v>1933</v>
      </c>
      <c r="C32" s="9" t="s">
        <v>5</v>
      </c>
      <c r="D32" s="171" t="s">
        <v>564</v>
      </c>
      <c r="E32" s="9" t="s">
        <v>658</v>
      </c>
      <c r="F32" s="23">
        <v>19435.616666666665</v>
      </c>
      <c r="G32" s="58">
        <f t="shared" si="0"/>
        <v>15548.493333333332</v>
      </c>
      <c r="H32" s="56" t="s">
        <v>1145</v>
      </c>
    </row>
    <row r="33" spans="2:8" ht="126" x14ac:dyDescent="0.25">
      <c r="B33" s="174" t="s">
        <v>1933</v>
      </c>
      <c r="C33" s="9" t="s">
        <v>6</v>
      </c>
      <c r="D33" s="171" t="s">
        <v>565</v>
      </c>
      <c r="E33" s="9" t="s">
        <v>659</v>
      </c>
      <c r="F33" s="23">
        <v>20220.48333333333</v>
      </c>
      <c r="G33" s="58">
        <f t="shared" si="0"/>
        <v>16176.386666666665</v>
      </c>
      <c r="H33" s="56" t="s">
        <v>1146</v>
      </c>
    </row>
    <row r="34" spans="2:8" ht="126" x14ac:dyDescent="0.25">
      <c r="B34" s="174" t="s">
        <v>1933</v>
      </c>
      <c r="C34" s="9" t="s">
        <v>178</v>
      </c>
      <c r="D34" s="171" t="s">
        <v>566</v>
      </c>
      <c r="E34" s="9" t="s">
        <v>660</v>
      </c>
      <c r="F34" s="23">
        <v>21433.163333333334</v>
      </c>
      <c r="G34" s="58">
        <f t="shared" si="0"/>
        <v>17146.530666666669</v>
      </c>
      <c r="H34" s="56" t="s">
        <v>1147</v>
      </c>
    </row>
    <row r="35" spans="2:8" ht="126" x14ac:dyDescent="0.25">
      <c r="B35" s="174" t="s">
        <v>1933</v>
      </c>
      <c r="C35" s="9" t="s">
        <v>179</v>
      </c>
      <c r="D35" s="171" t="s">
        <v>567</v>
      </c>
      <c r="E35" s="9" t="s">
        <v>661</v>
      </c>
      <c r="F35" s="23">
        <v>20647.076666666668</v>
      </c>
      <c r="G35" s="58">
        <f t="shared" si="0"/>
        <v>16517.661333333333</v>
      </c>
      <c r="H35" s="56" t="s">
        <v>1148</v>
      </c>
    </row>
    <row r="36" spans="2:8" ht="126" x14ac:dyDescent="0.25">
      <c r="B36" s="174" t="s">
        <v>1933</v>
      </c>
      <c r="C36" s="9" t="s">
        <v>180</v>
      </c>
      <c r="D36" s="171" t="s">
        <v>568</v>
      </c>
      <c r="E36" s="9" t="s">
        <v>662</v>
      </c>
      <c r="F36" s="23">
        <v>22107.823333333334</v>
      </c>
      <c r="G36" s="58">
        <f t="shared" si="0"/>
        <v>17686.258666666668</v>
      </c>
      <c r="H36" s="56" t="s">
        <v>1149</v>
      </c>
    </row>
    <row r="37" spans="2:8" ht="126" x14ac:dyDescent="0.25">
      <c r="B37" s="174" t="s">
        <v>1933</v>
      </c>
      <c r="C37" s="9" t="s">
        <v>181</v>
      </c>
      <c r="D37" s="171" t="s">
        <v>569</v>
      </c>
      <c r="E37" s="9" t="s">
        <v>663</v>
      </c>
      <c r="F37" s="23">
        <v>21514.903333333335</v>
      </c>
      <c r="G37" s="58">
        <f t="shared" si="0"/>
        <v>17211.922666666669</v>
      </c>
      <c r="H37" s="56" t="s">
        <v>1150</v>
      </c>
    </row>
    <row r="38" spans="2:8" ht="126" x14ac:dyDescent="0.25">
      <c r="B38" s="174" t="s">
        <v>1933</v>
      </c>
      <c r="C38" s="9" t="s">
        <v>182</v>
      </c>
      <c r="D38" s="171" t="s">
        <v>570</v>
      </c>
      <c r="E38" s="9" t="s">
        <v>664</v>
      </c>
      <c r="F38" s="23">
        <v>23696.263333333336</v>
      </c>
      <c r="G38" s="58">
        <f t="shared" si="0"/>
        <v>18957.010666666669</v>
      </c>
      <c r="H38" s="56" t="s">
        <v>1151</v>
      </c>
    </row>
    <row r="39" spans="2:8" ht="126" x14ac:dyDescent="0.25">
      <c r="B39" s="174" t="s">
        <v>1933</v>
      </c>
      <c r="C39" s="9" t="s">
        <v>183</v>
      </c>
      <c r="D39" s="171" t="s">
        <v>571</v>
      </c>
      <c r="E39" s="9" t="s">
        <v>665</v>
      </c>
      <c r="F39" s="23">
        <v>24313.583333333328</v>
      </c>
      <c r="G39" s="58">
        <f t="shared" si="0"/>
        <v>19450.866666666665</v>
      </c>
      <c r="H39" s="56" t="s">
        <v>1152</v>
      </c>
    </row>
    <row r="40" spans="2:8" ht="126" x14ac:dyDescent="0.25">
      <c r="B40" s="174" t="s">
        <v>1933</v>
      </c>
      <c r="C40" s="9" t="s">
        <v>184</v>
      </c>
      <c r="D40" s="171" t="s">
        <v>572</v>
      </c>
      <c r="E40" s="9" t="s">
        <v>666</v>
      </c>
      <c r="F40" s="23">
        <v>27266.796666666669</v>
      </c>
      <c r="G40" s="58">
        <f t="shared" si="0"/>
        <v>21813.437333333335</v>
      </c>
      <c r="H40" s="56" t="s">
        <v>1153</v>
      </c>
    </row>
    <row r="41" spans="2:8" ht="126" x14ac:dyDescent="0.25">
      <c r="B41" s="174" t="s">
        <v>1933</v>
      </c>
      <c r="C41" s="9" t="s">
        <v>185</v>
      </c>
      <c r="D41" s="171" t="s">
        <v>573</v>
      </c>
      <c r="E41" s="9" t="s">
        <v>667</v>
      </c>
      <c r="F41" s="23">
        <v>25649.076666666668</v>
      </c>
      <c r="G41" s="58">
        <f t="shared" si="0"/>
        <v>20519.261333333336</v>
      </c>
      <c r="H41" s="56" t="s">
        <v>1154</v>
      </c>
    </row>
    <row r="42" spans="2:8" ht="126" x14ac:dyDescent="0.25">
      <c r="B42" s="174" t="s">
        <v>1933</v>
      </c>
      <c r="C42" s="9" t="s">
        <v>186</v>
      </c>
      <c r="D42" s="171" t="s">
        <v>574</v>
      </c>
      <c r="E42" s="9" t="s">
        <v>668</v>
      </c>
      <c r="F42" s="23">
        <v>27736.09</v>
      </c>
      <c r="G42" s="58">
        <f t="shared" si="0"/>
        <v>22188.872000000003</v>
      </c>
      <c r="H42" s="56" t="s">
        <v>1155</v>
      </c>
    </row>
    <row r="43" spans="2:8" ht="126" x14ac:dyDescent="0.25">
      <c r="B43" s="174" t="s">
        <v>1933</v>
      </c>
      <c r="C43" s="9" t="s">
        <v>187</v>
      </c>
      <c r="D43" s="171" t="s">
        <v>575</v>
      </c>
      <c r="E43" s="9" t="s">
        <v>669</v>
      </c>
      <c r="F43" s="23">
        <v>26826.986666666664</v>
      </c>
      <c r="G43" s="58">
        <f t="shared" si="0"/>
        <v>21461.589333333333</v>
      </c>
      <c r="H43" s="56" t="s">
        <v>1156</v>
      </c>
    </row>
    <row r="44" spans="2:8" ht="126" x14ac:dyDescent="0.25">
      <c r="B44" s="174" t="s">
        <v>1933</v>
      </c>
      <c r="C44" s="9" t="s">
        <v>188</v>
      </c>
      <c r="D44" s="171" t="s">
        <v>576</v>
      </c>
      <c r="E44" s="9" t="s">
        <v>670</v>
      </c>
      <c r="F44" s="23">
        <v>30018.506666666668</v>
      </c>
      <c r="G44" s="58">
        <f t="shared" si="0"/>
        <v>24014.805333333337</v>
      </c>
      <c r="H44" s="56" t="s">
        <v>1157</v>
      </c>
    </row>
    <row r="45" spans="2:8" ht="126" x14ac:dyDescent="0.25">
      <c r="B45" s="174" t="s">
        <v>1933</v>
      </c>
      <c r="C45" s="9" t="s">
        <v>189</v>
      </c>
      <c r="D45" s="171" t="s">
        <v>577</v>
      </c>
      <c r="E45" s="9" t="s">
        <v>671</v>
      </c>
      <c r="F45" s="23">
        <v>27837.96</v>
      </c>
      <c r="G45" s="58">
        <f t="shared" si="0"/>
        <v>22270.368000000002</v>
      </c>
      <c r="H45" s="56" t="s">
        <v>1158</v>
      </c>
    </row>
    <row r="46" spans="2:8" ht="126" x14ac:dyDescent="0.25">
      <c r="B46" s="174" t="s">
        <v>1933</v>
      </c>
      <c r="C46" s="9" t="s">
        <v>190</v>
      </c>
      <c r="D46" s="171" t="s">
        <v>578</v>
      </c>
      <c r="E46" s="9" t="s">
        <v>672</v>
      </c>
      <c r="F46" s="23">
        <v>31014.026666666668</v>
      </c>
      <c r="G46" s="58">
        <f t="shared" si="0"/>
        <v>24811.221333333335</v>
      </c>
      <c r="H46" s="56" t="s">
        <v>1159</v>
      </c>
    </row>
    <row r="47" spans="2:8" ht="126" x14ac:dyDescent="0.25">
      <c r="B47" s="174" t="s">
        <v>1933</v>
      </c>
      <c r="C47" s="9" t="s">
        <v>191</v>
      </c>
      <c r="D47" s="171" t="s">
        <v>579</v>
      </c>
      <c r="E47" s="9" t="s">
        <v>673</v>
      </c>
      <c r="F47" s="58">
        <v>29136.04</v>
      </c>
      <c r="G47" s="58">
        <f t="shared" si="0"/>
        <v>23308.832000000002</v>
      </c>
      <c r="H47" s="59" t="s">
        <v>1160</v>
      </c>
    </row>
    <row r="48" spans="2:8" ht="162" customHeight="1" x14ac:dyDescent="0.25">
      <c r="B48" s="174" t="s">
        <v>1933</v>
      </c>
      <c r="C48" s="9" t="s">
        <v>192</v>
      </c>
      <c r="D48" s="171" t="s">
        <v>580</v>
      </c>
      <c r="E48" s="9" t="s">
        <v>674</v>
      </c>
      <c r="F48" s="58">
        <v>32303.16</v>
      </c>
      <c r="G48" s="58">
        <f t="shared" si="0"/>
        <v>25842.528000000002</v>
      </c>
      <c r="H48" s="59" t="s">
        <v>1161</v>
      </c>
    </row>
    <row r="49" spans="2:8" customFormat="1" ht="126" x14ac:dyDescent="0.25">
      <c r="B49" s="174" t="s">
        <v>1934</v>
      </c>
      <c r="C49" s="9" t="s">
        <v>619</v>
      </c>
      <c r="D49" s="171" t="s">
        <v>585</v>
      </c>
      <c r="E49" s="9" t="s">
        <v>581</v>
      </c>
      <c r="F49" s="23">
        <v>8237.4704999999994</v>
      </c>
      <c r="G49" s="58">
        <f t="shared" si="0"/>
        <v>6589.9763999999996</v>
      </c>
      <c r="H49" s="22" t="s">
        <v>1162</v>
      </c>
    </row>
    <row r="50" spans="2:8" customFormat="1" ht="126" x14ac:dyDescent="0.25">
      <c r="B50" s="174" t="s">
        <v>1934</v>
      </c>
      <c r="C50" s="9" t="s">
        <v>620</v>
      </c>
      <c r="D50" s="174" t="s">
        <v>586</v>
      </c>
      <c r="E50" s="9" t="s">
        <v>582</v>
      </c>
      <c r="F50" s="23">
        <v>8509.6118333333343</v>
      </c>
      <c r="G50" s="58">
        <f t="shared" si="0"/>
        <v>6807.6894666666676</v>
      </c>
      <c r="H50" s="22" t="s">
        <v>1163</v>
      </c>
    </row>
    <row r="51" spans="2:8" customFormat="1" ht="126" x14ac:dyDescent="0.25">
      <c r="B51" s="174" t="s">
        <v>1934</v>
      </c>
      <c r="C51" s="9" t="s">
        <v>621</v>
      </c>
      <c r="D51" s="174" t="s">
        <v>587</v>
      </c>
      <c r="E51" s="9" t="s">
        <v>583</v>
      </c>
      <c r="F51" s="23">
        <v>9135.2735833333318</v>
      </c>
      <c r="G51" s="58">
        <f t="shared" si="0"/>
        <v>7308.2188666666661</v>
      </c>
      <c r="H51" s="22" t="s">
        <v>1164</v>
      </c>
    </row>
    <row r="52" spans="2:8" customFormat="1" ht="126" x14ac:dyDescent="0.25">
      <c r="B52" s="174" t="s">
        <v>1934</v>
      </c>
      <c r="C52" s="9" t="s">
        <v>622</v>
      </c>
      <c r="D52" s="174" t="s">
        <v>588</v>
      </c>
      <c r="E52" s="9" t="s">
        <v>584</v>
      </c>
      <c r="F52" s="23">
        <v>8907.291166666666</v>
      </c>
      <c r="G52" s="58">
        <f t="shared" si="0"/>
        <v>7125.8329333333331</v>
      </c>
      <c r="H52" s="22" t="s">
        <v>1165</v>
      </c>
    </row>
    <row r="53" spans="2:8" customFormat="1" ht="126" x14ac:dyDescent="0.25">
      <c r="B53" s="174" t="s">
        <v>1934</v>
      </c>
      <c r="C53" s="9" t="s">
        <v>623</v>
      </c>
      <c r="D53" s="174" t="s">
        <v>589</v>
      </c>
      <c r="E53" s="9" t="s">
        <v>499</v>
      </c>
      <c r="F53" s="23">
        <v>9837.0480833333331</v>
      </c>
      <c r="G53" s="58">
        <f t="shared" si="0"/>
        <v>7869.6384666666672</v>
      </c>
      <c r="H53" s="22" t="s">
        <v>1166</v>
      </c>
    </row>
    <row r="54" spans="2:8" customFormat="1" ht="126" x14ac:dyDescent="0.25">
      <c r="B54" s="174" t="s">
        <v>1934</v>
      </c>
      <c r="C54" s="9" t="s">
        <v>624</v>
      </c>
      <c r="D54" s="174" t="s">
        <v>590</v>
      </c>
      <c r="E54" s="9" t="s">
        <v>500</v>
      </c>
      <c r="F54" s="23">
        <v>9629.0634999999984</v>
      </c>
      <c r="G54" s="58">
        <f t="shared" si="0"/>
        <v>7703.2507999999989</v>
      </c>
      <c r="H54" s="22" t="s">
        <v>1167</v>
      </c>
    </row>
    <row r="55" spans="2:8" customFormat="1" ht="126" x14ac:dyDescent="0.25">
      <c r="B55" s="174" t="s">
        <v>1934</v>
      </c>
      <c r="C55" s="9" t="s">
        <v>625</v>
      </c>
      <c r="D55" s="174" t="s">
        <v>591</v>
      </c>
      <c r="E55" s="9" t="s">
        <v>501</v>
      </c>
      <c r="F55" s="23">
        <v>10704.463000000002</v>
      </c>
      <c r="G55" s="58">
        <f t="shared" si="0"/>
        <v>8563.5704000000023</v>
      </c>
      <c r="H55" s="22" t="s">
        <v>1168</v>
      </c>
    </row>
    <row r="56" spans="2:8" customFormat="1" ht="126" x14ac:dyDescent="0.25">
      <c r="B56" s="174" t="s">
        <v>1934</v>
      </c>
      <c r="C56" s="9" t="s">
        <v>626</v>
      </c>
      <c r="D56" s="174" t="s">
        <v>592</v>
      </c>
      <c r="E56" s="9" t="s">
        <v>502</v>
      </c>
      <c r="F56" s="23">
        <v>10727.129583333332</v>
      </c>
      <c r="G56" s="58">
        <f t="shared" si="0"/>
        <v>8581.7036666666663</v>
      </c>
      <c r="H56" s="22" t="s">
        <v>1169</v>
      </c>
    </row>
    <row r="57" spans="2:8" customFormat="1" ht="126" x14ac:dyDescent="0.25">
      <c r="B57" s="174" t="s">
        <v>1934</v>
      </c>
      <c r="C57" s="9" t="s">
        <v>627</v>
      </c>
      <c r="D57" s="174" t="s">
        <v>593</v>
      </c>
      <c r="E57" s="9" t="s">
        <v>503</v>
      </c>
      <c r="F57" s="23">
        <v>11638.169666666667</v>
      </c>
      <c r="G57" s="58">
        <f t="shared" si="0"/>
        <v>9310.5357333333341</v>
      </c>
      <c r="H57" s="22" t="s">
        <v>1170</v>
      </c>
    </row>
    <row r="58" spans="2:8" customFormat="1" ht="126" x14ac:dyDescent="0.25">
      <c r="B58" s="174" t="s">
        <v>1934</v>
      </c>
      <c r="C58" s="9" t="s">
        <v>628</v>
      </c>
      <c r="D58" s="174" t="s">
        <v>594</v>
      </c>
      <c r="E58" s="9" t="s">
        <v>504</v>
      </c>
      <c r="F58" s="23">
        <v>12736.7695</v>
      </c>
      <c r="G58" s="58">
        <f t="shared" si="0"/>
        <v>10189.4156</v>
      </c>
      <c r="H58" s="22" t="s">
        <v>1171</v>
      </c>
    </row>
    <row r="59" spans="2:8" customFormat="1" ht="126" x14ac:dyDescent="0.25">
      <c r="B59" s="174" t="s">
        <v>1934</v>
      </c>
      <c r="C59" s="9" t="s">
        <v>629</v>
      </c>
      <c r="D59" s="174" t="s">
        <v>595</v>
      </c>
      <c r="E59" s="9" t="s">
        <v>505</v>
      </c>
      <c r="F59" s="23">
        <v>12579.206499999998</v>
      </c>
      <c r="G59" s="58">
        <f t="shared" si="0"/>
        <v>10063.3652</v>
      </c>
      <c r="H59" s="22" t="s">
        <v>1172</v>
      </c>
    </row>
    <row r="60" spans="2:8" customFormat="1" ht="126" x14ac:dyDescent="0.25">
      <c r="B60" s="174" t="s">
        <v>1934</v>
      </c>
      <c r="C60" s="9" t="s">
        <v>630</v>
      </c>
      <c r="D60" s="174" t="s">
        <v>596</v>
      </c>
      <c r="E60" s="9" t="s">
        <v>506</v>
      </c>
      <c r="F60" s="23">
        <v>13245.966999999999</v>
      </c>
      <c r="G60" s="58">
        <f t="shared" si="0"/>
        <v>10596.7736</v>
      </c>
      <c r="H60" s="22" t="s">
        <v>1173</v>
      </c>
    </row>
    <row r="61" spans="2:8" customFormat="1" ht="126" x14ac:dyDescent="0.25">
      <c r="B61" s="174" t="s">
        <v>1934</v>
      </c>
      <c r="C61" s="9" t="s">
        <v>631</v>
      </c>
      <c r="D61" s="174" t="s">
        <v>597</v>
      </c>
      <c r="E61" s="9" t="s">
        <v>653</v>
      </c>
      <c r="F61" s="23">
        <v>13050.970333333331</v>
      </c>
      <c r="G61" s="58">
        <f t="shared" si="0"/>
        <v>10440.776266666666</v>
      </c>
      <c r="H61" s="22" t="s">
        <v>1174</v>
      </c>
    </row>
    <row r="62" spans="2:8" customFormat="1" ht="126" x14ac:dyDescent="0.25">
      <c r="B62" s="174" t="s">
        <v>1934</v>
      </c>
      <c r="C62" s="9" t="s">
        <v>632</v>
      </c>
      <c r="D62" s="174" t="s">
        <v>598</v>
      </c>
      <c r="E62" s="9" t="s">
        <v>654</v>
      </c>
      <c r="F62" s="23">
        <v>14772.919</v>
      </c>
      <c r="G62" s="58">
        <f t="shared" si="0"/>
        <v>11818.335200000001</v>
      </c>
      <c r="H62" s="22" t="s">
        <v>1175</v>
      </c>
    </row>
    <row r="63" spans="2:8" customFormat="1" ht="126" x14ac:dyDescent="0.25">
      <c r="B63" s="174" t="s">
        <v>1934</v>
      </c>
      <c r="C63" s="9" t="s">
        <v>633</v>
      </c>
      <c r="D63" s="174" t="s">
        <v>599</v>
      </c>
      <c r="E63" s="9" t="s">
        <v>655</v>
      </c>
      <c r="F63" s="23">
        <v>13970.123416666667</v>
      </c>
      <c r="G63" s="58">
        <f t="shared" si="0"/>
        <v>11176.098733333334</v>
      </c>
      <c r="H63" s="22" t="s">
        <v>1176</v>
      </c>
    </row>
    <row r="64" spans="2:8" customFormat="1" ht="126" x14ac:dyDescent="0.25">
      <c r="B64" s="174" t="s">
        <v>1934</v>
      </c>
      <c r="C64" s="9" t="s">
        <v>634</v>
      </c>
      <c r="D64" s="174" t="s">
        <v>600</v>
      </c>
      <c r="E64" s="9" t="s">
        <v>656</v>
      </c>
      <c r="F64" s="23">
        <v>15280.479666666666</v>
      </c>
      <c r="G64" s="58">
        <f t="shared" si="0"/>
        <v>12224.383733333334</v>
      </c>
      <c r="H64" s="22" t="s">
        <v>1177</v>
      </c>
    </row>
    <row r="65" spans="2:8" customFormat="1" ht="126" x14ac:dyDescent="0.25">
      <c r="B65" s="174" t="s">
        <v>1934</v>
      </c>
      <c r="C65" s="9" t="s">
        <v>635</v>
      </c>
      <c r="D65" s="174" t="s">
        <v>601</v>
      </c>
      <c r="E65" s="9" t="s">
        <v>657</v>
      </c>
      <c r="F65" s="23">
        <v>15472.060333333333</v>
      </c>
      <c r="G65" s="58">
        <f t="shared" si="0"/>
        <v>12377.648266666667</v>
      </c>
      <c r="H65" s="22" t="s">
        <v>1178</v>
      </c>
    </row>
    <row r="66" spans="2:8" customFormat="1" ht="126" x14ac:dyDescent="0.25">
      <c r="B66" s="174" t="s">
        <v>1934</v>
      </c>
      <c r="C66" s="9" t="s">
        <v>636</v>
      </c>
      <c r="D66" s="174" t="s">
        <v>602</v>
      </c>
      <c r="E66" s="9" t="s">
        <v>658</v>
      </c>
      <c r="F66" s="23">
        <v>17044.23875</v>
      </c>
      <c r="G66" s="58">
        <f t="shared" si="0"/>
        <v>13635.391000000001</v>
      </c>
      <c r="H66" s="22" t="s">
        <v>1179</v>
      </c>
    </row>
    <row r="67" spans="2:8" customFormat="1" ht="126" x14ac:dyDescent="0.25">
      <c r="B67" s="174" t="s">
        <v>1934</v>
      </c>
      <c r="C67" s="9" t="s">
        <v>637</v>
      </c>
      <c r="D67" s="174" t="s">
        <v>603</v>
      </c>
      <c r="E67" s="9" t="s">
        <v>659</v>
      </c>
      <c r="F67" s="23">
        <v>16007.091333333332</v>
      </c>
      <c r="G67" s="58">
        <f t="shared" si="0"/>
        <v>12805.673066666666</v>
      </c>
      <c r="H67" s="22" t="s">
        <v>1180</v>
      </c>
    </row>
    <row r="68" spans="2:8" customFormat="1" ht="126" x14ac:dyDescent="0.25">
      <c r="B68" s="174" t="s">
        <v>1934</v>
      </c>
      <c r="C68" s="9" t="s">
        <v>638</v>
      </c>
      <c r="D68" s="174" t="s">
        <v>604</v>
      </c>
      <c r="E68" s="9" t="s">
        <v>660</v>
      </c>
      <c r="F68" s="23">
        <v>17348.93883333333</v>
      </c>
      <c r="G68" s="58">
        <f t="shared" si="0"/>
        <v>13879.151066666665</v>
      </c>
      <c r="H68" s="22" t="s">
        <v>1181</v>
      </c>
    </row>
    <row r="69" spans="2:8" customFormat="1" ht="126" x14ac:dyDescent="0.25">
      <c r="B69" s="174" t="s">
        <v>1934</v>
      </c>
      <c r="C69" s="9" t="s">
        <v>639</v>
      </c>
      <c r="D69" s="174" t="s">
        <v>605</v>
      </c>
      <c r="E69" s="9" t="s">
        <v>661</v>
      </c>
      <c r="F69" s="23">
        <v>16621.473166666667</v>
      </c>
      <c r="G69" s="58">
        <f t="shared" si="0"/>
        <v>13297.178533333334</v>
      </c>
      <c r="H69" s="22" t="s">
        <v>1182</v>
      </c>
    </row>
    <row r="70" spans="2:8" customFormat="1" ht="126" x14ac:dyDescent="0.25">
      <c r="B70" s="174" t="s">
        <v>1934</v>
      </c>
      <c r="C70" s="9" t="s">
        <v>640</v>
      </c>
      <c r="D70" s="174" t="s">
        <v>606</v>
      </c>
      <c r="E70" s="9" t="s">
        <v>662</v>
      </c>
      <c r="F70" s="23">
        <v>18333.814333333332</v>
      </c>
      <c r="G70" s="58">
        <f t="shared" si="0"/>
        <v>14667.051466666666</v>
      </c>
      <c r="H70" s="22" t="s">
        <v>1183</v>
      </c>
    </row>
    <row r="71" spans="2:8" customFormat="1" ht="126" x14ac:dyDescent="0.25">
      <c r="B71" s="174" t="s">
        <v>1934</v>
      </c>
      <c r="C71" s="9" t="s">
        <v>641</v>
      </c>
      <c r="D71" s="174" t="s">
        <v>607</v>
      </c>
      <c r="E71" s="9" t="s">
        <v>663</v>
      </c>
      <c r="F71" s="23">
        <v>17341.074916666665</v>
      </c>
      <c r="G71" s="58">
        <f t="shared" si="0"/>
        <v>13872.859933333333</v>
      </c>
      <c r="H71" s="22" t="s">
        <v>1184</v>
      </c>
    </row>
    <row r="72" spans="2:8" customFormat="1" ht="126" x14ac:dyDescent="0.25">
      <c r="B72" s="174" t="s">
        <v>1934</v>
      </c>
      <c r="C72" s="9" t="s">
        <v>642</v>
      </c>
      <c r="D72" s="174" t="s">
        <v>608</v>
      </c>
      <c r="E72" s="9" t="s">
        <v>664</v>
      </c>
      <c r="F72" s="23">
        <v>18971.254166666666</v>
      </c>
      <c r="G72" s="58">
        <f t="shared" si="0"/>
        <v>15177.003333333334</v>
      </c>
      <c r="H72" s="22" t="s">
        <v>1185</v>
      </c>
    </row>
    <row r="73" spans="2:8" customFormat="1" ht="126" x14ac:dyDescent="0.25">
      <c r="B73" s="174" t="s">
        <v>1934</v>
      </c>
      <c r="C73" s="9" t="s">
        <v>643</v>
      </c>
      <c r="D73" s="174" t="s">
        <v>609</v>
      </c>
      <c r="E73" s="9" t="s">
        <v>665</v>
      </c>
      <c r="F73" s="23">
        <v>18490.131916666665</v>
      </c>
      <c r="G73" s="58">
        <f t="shared" si="0"/>
        <v>14792.105533333333</v>
      </c>
      <c r="H73" s="22" t="s">
        <v>1186</v>
      </c>
    </row>
    <row r="74" spans="2:8" customFormat="1" ht="126" x14ac:dyDescent="0.25">
      <c r="B74" s="174" t="s">
        <v>1934</v>
      </c>
      <c r="C74" s="9" t="s">
        <v>644</v>
      </c>
      <c r="D74" s="174" t="s">
        <v>610</v>
      </c>
      <c r="E74" s="9" t="s">
        <v>666</v>
      </c>
      <c r="F74" s="23">
        <v>20181.194249999997</v>
      </c>
      <c r="G74" s="58">
        <f t="shared" si="0"/>
        <v>16144.955399999999</v>
      </c>
      <c r="H74" s="22" t="s">
        <v>1187</v>
      </c>
    </row>
    <row r="75" spans="2:8" customFormat="1" ht="126" x14ac:dyDescent="0.25">
      <c r="B75" s="174" t="s">
        <v>1934</v>
      </c>
      <c r="C75" s="9" t="s">
        <v>645</v>
      </c>
      <c r="D75" s="174" t="s">
        <v>611</v>
      </c>
      <c r="E75" s="9" t="s">
        <v>667</v>
      </c>
      <c r="F75" s="23">
        <v>19415.227416666665</v>
      </c>
      <c r="G75" s="58">
        <f t="shared" si="0"/>
        <v>15532.181933333333</v>
      </c>
      <c r="H75" s="22" t="s">
        <v>1188</v>
      </c>
    </row>
    <row r="76" spans="2:8" customFormat="1" ht="126" x14ac:dyDescent="0.25">
      <c r="B76" s="174" t="s">
        <v>1934</v>
      </c>
      <c r="C76" s="9" t="s">
        <v>646</v>
      </c>
      <c r="D76" s="174" t="s">
        <v>612</v>
      </c>
      <c r="E76" s="9" t="s">
        <v>668</v>
      </c>
      <c r="F76" s="23">
        <v>21281.253000000001</v>
      </c>
      <c r="G76" s="58">
        <f t="shared" si="0"/>
        <v>17025.002400000001</v>
      </c>
      <c r="H76" s="22" t="s">
        <v>1189</v>
      </c>
    </row>
    <row r="77" spans="2:8" customFormat="1" ht="126" x14ac:dyDescent="0.25">
      <c r="B77" s="174" t="s">
        <v>1934</v>
      </c>
      <c r="C77" s="9" t="s">
        <v>647</v>
      </c>
      <c r="D77" s="174" t="s">
        <v>613</v>
      </c>
      <c r="E77" s="9" t="s">
        <v>669</v>
      </c>
      <c r="F77" s="23">
        <v>20019.966166666669</v>
      </c>
      <c r="G77" s="58">
        <f t="shared" si="0"/>
        <v>16015.972933333336</v>
      </c>
      <c r="H77" s="22" t="s">
        <v>1190</v>
      </c>
    </row>
    <row r="78" spans="2:8" customFormat="1" ht="126" x14ac:dyDescent="0.25">
      <c r="B78" s="174" t="s">
        <v>1934</v>
      </c>
      <c r="C78" s="9" t="s">
        <v>648</v>
      </c>
      <c r="D78" s="174" t="s">
        <v>614</v>
      </c>
      <c r="E78" s="9" t="s">
        <v>670</v>
      </c>
      <c r="F78" s="23">
        <v>21693.984083333333</v>
      </c>
      <c r="G78" s="58">
        <f t="shared" si="0"/>
        <v>17355.187266666668</v>
      </c>
      <c r="H78" s="22" t="s">
        <v>1191</v>
      </c>
    </row>
    <row r="79" spans="2:8" customFormat="1" ht="126" x14ac:dyDescent="0.25">
      <c r="B79" s="174" t="s">
        <v>1934</v>
      </c>
      <c r="C79" s="9" t="s">
        <v>649</v>
      </c>
      <c r="D79" s="174" t="s">
        <v>615</v>
      </c>
      <c r="E79" s="9" t="s">
        <v>671</v>
      </c>
      <c r="F79" s="23">
        <v>21196.137666666666</v>
      </c>
      <c r="G79" s="58">
        <f t="shared" si="0"/>
        <v>16956.910133333335</v>
      </c>
      <c r="H79" s="22" t="s">
        <v>1192</v>
      </c>
    </row>
    <row r="80" spans="2:8" customFormat="1" ht="126" x14ac:dyDescent="0.25">
      <c r="B80" s="174" t="s">
        <v>1934</v>
      </c>
      <c r="C80" s="9" t="s">
        <v>650</v>
      </c>
      <c r="D80" s="174" t="s">
        <v>616</v>
      </c>
      <c r="E80" s="9" t="s">
        <v>672</v>
      </c>
      <c r="F80" s="23">
        <v>23037.824249999998</v>
      </c>
      <c r="G80" s="58">
        <f t="shared" ref="G80:G143" si="1">F80*0.8</f>
        <v>18430.259399999999</v>
      </c>
      <c r="H80" s="22" t="s">
        <v>1193</v>
      </c>
    </row>
    <row r="81" spans="2:13" customFormat="1" ht="126" x14ac:dyDescent="0.25">
      <c r="B81" s="174" t="s">
        <v>1934</v>
      </c>
      <c r="C81" s="9" t="s">
        <v>651</v>
      </c>
      <c r="D81" s="174" t="s">
        <v>617</v>
      </c>
      <c r="E81" s="9" t="s">
        <v>673</v>
      </c>
      <c r="F81" s="23">
        <v>22078.995749999998</v>
      </c>
      <c r="G81" s="58">
        <f t="shared" si="1"/>
        <v>17663.196599999999</v>
      </c>
      <c r="H81" s="22" t="s">
        <v>1194</v>
      </c>
    </row>
    <row r="82" spans="2:13" customFormat="1" ht="126" x14ac:dyDescent="0.25">
      <c r="B82" s="174" t="s">
        <v>1934</v>
      </c>
      <c r="C82" s="9" t="s">
        <v>652</v>
      </c>
      <c r="D82" s="174" t="s">
        <v>618</v>
      </c>
      <c r="E82" s="9" t="s">
        <v>674</v>
      </c>
      <c r="F82" s="23">
        <v>25335.333333333328</v>
      </c>
      <c r="G82" s="58">
        <f t="shared" si="1"/>
        <v>20268.266666666663</v>
      </c>
      <c r="H82" s="22" t="s">
        <v>1195</v>
      </c>
      <c r="M82" s="2"/>
    </row>
    <row r="83" spans="2:13" customFormat="1" ht="126" x14ac:dyDescent="0.25">
      <c r="B83" s="174" t="s">
        <v>1935</v>
      </c>
      <c r="C83" s="9" t="s">
        <v>958</v>
      </c>
      <c r="D83" s="174" t="s">
        <v>890</v>
      </c>
      <c r="E83" s="9" t="s">
        <v>581</v>
      </c>
      <c r="F83" s="23">
        <v>11646.2176</v>
      </c>
      <c r="G83" s="58">
        <f t="shared" si="1"/>
        <v>9316.97408</v>
      </c>
      <c r="H83" s="22" t="s">
        <v>1196</v>
      </c>
    </row>
    <row r="84" spans="2:13" customFormat="1" ht="126" x14ac:dyDescent="0.25">
      <c r="B84" s="174" t="s">
        <v>1935</v>
      </c>
      <c r="C84" s="9" t="s">
        <v>959</v>
      </c>
      <c r="D84" s="174" t="s">
        <v>891</v>
      </c>
      <c r="E84" s="9" t="s">
        <v>582</v>
      </c>
      <c r="F84" s="23">
        <v>11815.895199999999</v>
      </c>
      <c r="G84" s="58">
        <f t="shared" si="1"/>
        <v>9452.7161599999999</v>
      </c>
      <c r="H84" s="22" t="s">
        <v>1197</v>
      </c>
    </row>
    <row r="85" spans="2:13" customFormat="1" ht="126" x14ac:dyDescent="0.25">
      <c r="B85" s="174" t="s">
        <v>1935</v>
      </c>
      <c r="C85" s="9" t="s">
        <v>960</v>
      </c>
      <c r="D85" s="174" t="s">
        <v>892</v>
      </c>
      <c r="E85" s="9" t="s">
        <v>583</v>
      </c>
      <c r="F85" s="23">
        <v>11943.995199999999</v>
      </c>
      <c r="G85" s="58">
        <f t="shared" si="1"/>
        <v>9555.1961599999995</v>
      </c>
      <c r="H85" s="22" t="s">
        <v>1198</v>
      </c>
    </row>
    <row r="86" spans="2:13" customFormat="1" ht="126" x14ac:dyDescent="0.25">
      <c r="B86" s="174" t="s">
        <v>1935</v>
      </c>
      <c r="C86" s="18" t="s">
        <v>961</v>
      </c>
      <c r="D86" s="174" t="s">
        <v>893</v>
      </c>
      <c r="E86" s="9" t="s">
        <v>584</v>
      </c>
      <c r="F86" s="23">
        <v>12113.672800000002</v>
      </c>
      <c r="G86" s="58">
        <f t="shared" si="1"/>
        <v>9690.9382400000013</v>
      </c>
      <c r="H86" s="22" t="s">
        <v>1199</v>
      </c>
    </row>
    <row r="87" spans="2:13" customFormat="1" ht="126" x14ac:dyDescent="0.25">
      <c r="B87" s="174" t="s">
        <v>1935</v>
      </c>
      <c r="C87" s="18" t="s">
        <v>962</v>
      </c>
      <c r="D87" s="174" t="s">
        <v>894</v>
      </c>
      <c r="E87" s="9" t="s">
        <v>499</v>
      </c>
      <c r="F87" s="23">
        <v>12096.641599999995</v>
      </c>
      <c r="G87" s="58">
        <f t="shared" si="1"/>
        <v>9677.3132799999967</v>
      </c>
      <c r="H87" s="22" t="s">
        <v>1200</v>
      </c>
    </row>
    <row r="88" spans="2:13" customFormat="1" ht="126" x14ac:dyDescent="0.25">
      <c r="B88" s="174" t="s">
        <v>1935</v>
      </c>
      <c r="C88" s="18" t="s">
        <v>963</v>
      </c>
      <c r="D88" s="174" t="s">
        <v>895</v>
      </c>
      <c r="E88" s="9" t="s">
        <v>500</v>
      </c>
      <c r="F88" s="23">
        <v>12266.367999999999</v>
      </c>
      <c r="G88" s="58">
        <f t="shared" si="1"/>
        <v>9813.0944</v>
      </c>
      <c r="H88" s="22" t="s">
        <v>1201</v>
      </c>
    </row>
    <row r="89" spans="2:13" customFormat="1" ht="126" x14ac:dyDescent="0.25">
      <c r="B89" s="174" t="s">
        <v>1935</v>
      </c>
      <c r="C89" s="18" t="s">
        <v>964</v>
      </c>
      <c r="D89" s="174" t="s">
        <v>896</v>
      </c>
      <c r="E89" s="9" t="s">
        <v>501</v>
      </c>
      <c r="F89" s="23">
        <v>12539.599200000001</v>
      </c>
      <c r="G89" s="58">
        <f t="shared" si="1"/>
        <v>10031.679360000002</v>
      </c>
      <c r="H89" s="22" t="s">
        <v>1202</v>
      </c>
    </row>
    <row r="90" spans="2:13" customFormat="1" ht="126" x14ac:dyDescent="0.25">
      <c r="B90" s="174" t="s">
        <v>1935</v>
      </c>
      <c r="C90" s="18" t="s">
        <v>965</v>
      </c>
      <c r="D90" s="174" t="s">
        <v>897</v>
      </c>
      <c r="E90" s="9" t="s">
        <v>502</v>
      </c>
      <c r="F90" s="23">
        <v>12709.276799999998</v>
      </c>
      <c r="G90" s="58">
        <f t="shared" si="1"/>
        <v>10167.421439999998</v>
      </c>
      <c r="H90" s="22" t="s">
        <v>1203</v>
      </c>
    </row>
    <row r="91" spans="2:13" customFormat="1" ht="126" x14ac:dyDescent="0.25">
      <c r="B91" s="174" t="s">
        <v>1935</v>
      </c>
      <c r="C91" s="18" t="s">
        <v>966</v>
      </c>
      <c r="D91" s="174" t="s">
        <v>898</v>
      </c>
      <c r="E91" s="9" t="s">
        <v>503</v>
      </c>
      <c r="F91" s="23">
        <v>12861.874399999999</v>
      </c>
      <c r="G91" s="58">
        <f t="shared" si="1"/>
        <v>10289.499519999999</v>
      </c>
      <c r="H91" s="22" t="s">
        <v>1204</v>
      </c>
    </row>
    <row r="92" spans="2:13" customFormat="1" ht="126" x14ac:dyDescent="0.25">
      <c r="B92" s="174" t="s">
        <v>1935</v>
      </c>
      <c r="C92" s="18" t="s">
        <v>967</v>
      </c>
      <c r="D92" s="174" t="s">
        <v>899</v>
      </c>
      <c r="E92" s="9" t="s">
        <v>504</v>
      </c>
      <c r="F92" s="23">
        <v>13031.600799999998</v>
      </c>
      <c r="G92" s="58">
        <f t="shared" si="1"/>
        <v>10425.280639999999</v>
      </c>
      <c r="H92" s="22" t="s">
        <v>1205</v>
      </c>
    </row>
    <row r="93" spans="2:13" customFormat="1" ht="126" x14ac:dyDescent="0.25">
      <c r="B93" s="174" t="s">
        <v>1935</v>
      </c>
      <c r="C93" s="18" t="s">
        <v>968</v>
      </c>
      <c r="D93" s="174" t="s">
        <v>900</v>
      </c>
      <c r="E93" s="9" t="s">
        <v>505</v>
      </c>
      <c r="F93" s="23">
        <v>13176.292799999997</v>
      </c>
      <c r="G93" s="58">
        <f t="shared" si="1"/>
        <v>10541.034239999999</v>
      </c>
      <c r="H93" s="22" t="s">
        <v>1206</v>
      </c>
    </row>
    <row r="94" spans="2:13" customFormat="1" ht="126" x14ac:dyDescent="0.25">
      <c r="B94" s="174" t="s">
        <v>1935</v>
      </c>
      <c r="C94" s="18" t="s">
        <v>969</v>
      </c>
      <c r="D94" s="174" t="s">
        <v>901</v>
      </c>
      <c r="E94" s="9" t="s">
        <v>506</v>
      </c>
      <c r="F94" s="23">
        <v>13345.9704</v>
      </c>
      <c r="G94" s="58">
        <f t="shared" si="1"/>
        <v>10676.776320000001</v>
      </c>
      <c r="H94" s="22" t="s">
        <v>1207</v>
      </c>
    </row>
    <row r="95" spans="2:13" customFormat="1" ht="126" x14ac:dyDescent="0.25">
      <c r="B95" s="174" t="s">
        <v>1935</v>
      </c>
      <c r="C95" s="18" t="s">
        <v>970</v>
      </c>
      <c r="D95" s="174" t="s">
        <v>902</v>
      </c>
      <c r="E95" s="9" t="s">
        <v>653</v>
      </c>
      <c r="F95" s="23">
        <v>13700.063199999999</v>
      </c>
      <c r="G95" s="58">
        <f t="shared" si="1"/>
        <v>10960.05056</v>
      </c>
      <c r="H95" s="22" t="s">
        <v>1208</v>
      </c>
    </row>
    <row r="96" spans="2:13" customFormat="1" ht="126" x14ac:dyDescent="0.25">
      <c r="B96" s="174" t="s">
        <v>1935</v>
      </c>
      <c r="C96" s="18" t="s">
        <v>971</v>
      </c>
      <c r="D96" s="174" t="s">
        <v>903</v>
      </c>
      <c r="E96" s="9" t="s">
        <v>654</v>
      </c>
      <c r="F96" s="23">
        <v>13869.7408</v>
      </c>
      <c r="G96" s="58">
        <f t="shared" si="1"/>
        <v>11095.79264</v>
      </c>
      <c r="H96" s="22" t="s">
        <v>1209</v>
      </c>
    </row>
    <row r="97" spans="2:8" customFormat="1" ht="126" x14ac:dyDescent="0.25">
      <c r="B97" s="174" t="s">
        <v>1935</v>
      </c>
      <c r="C97" s="18" t="s">
        <v>972</v>
      </c>
      <c r="D97" s="174" t="s">
        <v>904</v>
      </c>
      <c r="E97" s="9" t="s">
        <v>655</v>
      </c>
      <c r="F97" s="23">
        <v>14418.155199999999</v>
      </c>
      <c r="G97" s="58">
        <f t="shared" si="1"/>
        <v>11534.524160000001</v>
      </c>
      <c r="H97" s="22" t="s">
        <v>1210</v>
      </c>
    </row>
    <row r="98" spans="2:8" customFormat="1" ht="126" x14ac:dyDescent="0.25">
      <c r="B98" s="174" t="s">
        <v>1935</v>
      </c>
      <c r="C98" s="18" t="s">
        <v>973</v>
      </c>
      <c r="D98" s="174" t="s">
        <v>905</v>
      </c>
      <c r="E98" s="9" t="s">
        <v>656</v>
      </c>
      <c r="F98" s="23">
        <v>14587.832800000002</v>
      </c>
      <c r="G98" s="58">
        <f t="shared" si="1"/>
        <v>11670.266240000003</v>
      </c>
      <c r="H98" s="22" t="s">
        <v>1211</v>
      </c>
    </row>
    <row r="99" spans="2:8" customFormat="1" ht="126" x14ac:dyDescent="0.25">
      <c r="B99" s="174" t="s">
        <v>1935</v>
      </c>
      <c r="C99" s="18" t="s">
        <v>974</v>
      </c>
      <c r="D99" s="174" t="s">
        <v>906</v>
      </c>
      <c r="E99" s="9" t="s">
        <v>657</v>
      </c>
      <c r="F99" s="23">
        <v>14722.764799999999</v>
      </c>
      <c r="G99" s="58">
        <f t="shared" si="1"/>
        <v>11778.21184</v>
      </c>
      <c r="H99" s="22" t="s">
        <v>1212</v>
      </c>
    </row>
    <row r="100" spans="2:8" customFormat="1" ht="126" x14ac:dyDescent="0.25">
      <c r="B100" s="174" t="s">
        <v>1935</v>
      </c>
      <c r="C100" s="18" t="s">
        <v>975</v>
      </c>
      <c r="D100" s="174" t="s">
        <v>907</v>
      </c>
      <c r="E100" s="9" t="s">
        <v>658</v>
      </c>
      <c r="F100" s="23">
        <v>14892.491199999999</v>
      </c>
      <c r="G100" s="58">
        <f t="shared" si="1"/>
        <v>11913.99296</v>
      </c>
      <c r="H100" s="22" t="s">
        <v>1213</v>
      </c>
    </row>
    <row r="101" spans="2:8" customFormat="1" ht="126" x14ac:dyDescent="0.25">
      <c r="B101" s="174" t="s">
        <v>1935</v>
      </c>
      <c r="C101" s="18" t="s">
        <v>976</v>
      </c>
      <c r="D101" s="174" t="s">
        <v>908</v>
      </c>
      <c r="E101" s="9" t="s">
        <v>659</v>
      </c>
      <c r="F101" s="23">
        <v>15137.808800000001</v>
      </c>
      <c r="G101" s="58">
        <f t="shared" si="1"/>
        <v>12110.247040000002</v>
      </c>
      <c r="H101" s="22" t="s">
        <v>1214</v>
      </c>
    </row>
    <row r="102" spans="2:8" customFormat="1" ht="126" x14ac:dyDescent="0.25">
      <c r="B102" s="174" t="s">
        <v>1935</v>
      </c>
      <c r="C102" s="18" t="s">
        <v>977</v>
      </c>
      <c r="D102" s="174" t="s">
        <v>909</v>
      </c>
      <c r="E102" s="9" t="s">
        <v>660</v>
      </c>
      <c r="F102" s="23">
        <v>15307.486399999998</v>
      </c>
      <c r="G102" s="58">
        <f t="shared" si="1"/>
        <v>12245.989119999998</v>
      </c>
      <c r="H102" s="22" t="s">
        <v>1215</v>
      </c>
    </row>
    <row r="103" spans="2:8" customFormat="1" ht="126" x14ac:dyDescent="0.25">
      <c r="B103" s="174" t="s">
        <v>1935</v>
      </c>
      <c r="C103" s="18" t="s">
        <v>978</v>
      </c>
      <c r="D103" s="174" t="s">
        <v>910</v>
      </c>
      <c r="E103" s="9" t="s">
        <v>661</v>
      </c>
      <c r="F103" s="23">
        <v>15357.896799999995</v>
      </c>
      <c r="G103" s="58">
        <f t="shared" si="1"/>
        <v>12286.317439999997</v>
      </c>
      <c r="H103" s="22" t="s">
        <v>1216</v>
      </c>
    </row>
    <row r="104" spans="2:8" customFormat="1" ht="126" x14ac:dyDescent="0.25">
      <c r="B104" s="174" t="s">
        <v>1935</v>
      </c>
      <c r="C104" s="18" t="s">
        <v>979</v>
      </c>
      <c r="D104" s="174" t="s">
        <v>911</v>
      </c>
      <c r="E104" s="9" t="s">
        <v>662</v>
      </c>
      <c r="F104" s="23">
        <v>15527.623199999998</v>
      </c>
      <c r="G104" s="58">
        <f t="shared" si="1"/>
        <v>12422.098559999999</v>
      </c>
      <c r="H104" s="22" t="s">
        <v>1217</v>
      </c>
    </row>
    <row r="105" spans="2:8" customFormat="1" ht="126" x14ac:dyDescent="0.25">
      <c r="B105" s="174" t="s">
        <v>1935</v>
      </c>
      <c r="C105" s="18" t="s">
        <v>980</v>
      </c>
      <c r="D105" s="174" t="s">
        <v>912</v>
      </c>
      <c r="E105" s="9" t="s">
        <v>663</v>
      </c>
      <c r="F105" s="23">
        <v>15378.978400000002</v>
      </c>
      <c r="G105" s="58">
        <f t="shared" si="1"/>
        <v>12303.182720000003</v>
      </c>
      <c r="H105" s="22" t="s">
        <v>1218</v>
      </c>
    </row>
    <row r="106" spans="2:8" customFormat="1" ht="126" x14ac:dyDescent="0.25">
      <c r="B106" s="174" t="s">
        <v>1935</v>
      </c>
      <c r="C106" s="18" t="s">
        <v>981</v>
      </c>
      <c r="D106" s="174" t="s">
        <v>913</v>
      </c>
      <c r="E106" s="9" t="s">
        <v>664</v>
      </c>
      <c r="F106" s="23">
        <v>15552.120799999997</v>
      </c>
      <c r="G106" s="58">
        <f t="shared" si="1"/>
        <v>12441.696639999998</v>
      </c>
      <c r="H106" s="22" t="s">
        <v>1219</v>
      </c>
    </row>
    <row r="107" spans="2:8" customFormat="1" ht="126" x14ac:dyDescent="0.25">
      <c r="B107" s="174" t="s">
        <v>1935</v>
      </c>
      <c r="C107" s="18" t="s">
        <v>982</v>
      </c>
      <c r="D107" s="174" t="s">
        <v>914</v>
      </c>
      <c r="E107" s="9" t="s">
        <v>665</v>
      </c>
      <c r="F107" s="23">
        <v>16242.8848</v>
      </c>
      <c r="G107" s="58">
        <f t="shared" si="1"/>
        <v>12994.307840000001</v>
      </c>
      <c r="H107" s="22" t="s">
        <v>1220</v>
      </c>
    </row>
    <row r="108" spans="2:8" customFormat="1" ht="126" x14ac:dyDescent="0.25">
      <c r="B108" s="174" t="s">
        <v>1935</v>
      </c>
      <c r="C108" s="18" t="s">
        <v>983</v>
      </c>
      <c r="D108" s="174" t="s">
        <v>915</v>
      </c>
      <c r="E108" s="9" t="s">
        <v>666</v>
      </c>
      <c r="F108" s="23">
        <v>16412.611199999996</v>
      </c>
      <c r="G108" s="58">
        <f t="shared" si="1"/>
        <v>13130.088959999997</v>
      </c>
      <c r="H108" s="22" t="s">
        <v>1221</v>
      </c>
    </row>
    <row r="109" spans="2:8" customFormat="1" ht="126" x14ac:dyDescent="0.25">
      <c r="B109" s="174" t="s">
        <v>1935</v>
      </c>
      <c r="C109" s="18" t="s">
        <v>984</v>
      </c>
      <c r="D109" s="174" t="s">
        <v>916</v>
      </c>
      <c r="E109" s="9" t="s">
        <v>667</v>
      </c>
      <c r="F109" s="23">
        <v>16545.591199999999</v>
      </c>
      <c r="G109" s="58">
        <f t="shared" si="1"/>
        <v>13236.472959999999</v>
      </c>
      <c r="H109" s="22" t="s">
        <v>1222</v>
      </c>
    </row>
    <row r="110" spans="2:8" customFormat="1" ht="126" x14ac:dyDescent="0.25">
      <c r="B110" s="174" t="s">
        <v>1935</v>
      </c>
      <c r="C110" s="18" t="s">
        <v>985</v>
      </c>
      <c r="D110" s="174" t="s">
        <v>917</v>
      </c>
      <c r="E110" s="9" t="s">
        <v>668</v>
      </c>
      <c r="F110" s="23">
        <v>16715.268799999998</v>
      </c>
      <c r="G110" s="58">
        <f t="shared" si="1"/>
        <v>13372.215039999999</v>
      </c>
      <c r="H110" s="22" t="s">
        <v>1223</v>
      </c>
    </row>
    <row r="111" spans="2:8" customFormat="1" ht="126" x14ac:dyDescent="0.25">
      <c r="B111" s="174" t="s">
        <v>1935</v>
      </c>
      <c r="C111" s="18" t="s">
        <v>986</v>
      </c>
      <c r="D111" s="174" t="s">
        <v>918</v>
      </c>
      <c r="E111" s="9" t="s">
        <v>669</v>
      </c>
      <c r="F111" s="23">
        <v>16558.864799999999</v>
      </c>
      <c r="G111" s="58">
        <f t="shared" si="1"/>
        <v>13247.091840000001</v>
      </c>
      <c r="H111" s="22" t="s">
        <v>1224</v>
      </c>
    </row>
    <row r="112" spans="2:8" customFormat="1" ht="126" x14ac:dyDescent="0.25">
      <c r="B112" s="174" t="s">
        <v>1935</v>
      </c>
      <c r="C112" s="18" t="s">
        <v>987</v>
      </c>
      <c r="D112" s="174" t="s">
        <v>919</v>
      </c>
      <c r="E112" s="9" t="s">
        <v>670</v>
      </c>
      <c r="F112" s="23">
        <v>16728.591199999999</v>
      </c>
      <c r="G112" s="58">
        <f t="shared" si="1"/>
        <v>13382.872960000001</v>
      </c>
      <c r="H112" s="22" t="s">
        <v>1225</v>
      </c>
    </row>
    <row r="113" spans="2:8" customFormat="1" ht="126" x14ac:dyDescent="0.25">
      <c r="B113" s="174" t="s">
        <v>1935</v>
      </c>
      <c r="C113" s="18" t="s">
        <v>988</v>
      </c>
      <c r="D113" s="174" t="s">
        <v>920</v>
      </c>
      <c r="E113" s="9" t="s">
        <v>671</v>
      </c>
      <c r="F113" s="23">
        <v>17304.040799999999</v>
      </c>
      <c r="G113" s="58">
        <f t="shared" si="1"/>
        <v>13843.23264</v>
      </c>
      <c r="H113" s="22" t="s">
        <v>1226</v>
      </c>
    </row>
    <row r="114" spans="2:8" customFormat="1" ht="126" x14ac:dyDescent="0.25">
      <c r="B114" s="174" t="s">
        <v>1935</v>
      </c>
      <c r="C114" s="18" t="s">
        <v>989</v>
      </c>
      <c r="D114" s="174" t="s">
        <v>921</v>
      </c>
      <c r="E114" s="9" t="s">
        <v>672</v>
      </c>
      <c r="F114" s="23">
        <v>17473.718399999998</v>
      </c>
      <c r="G114" s="58">
        <f t="shared" si="1"/>
        <v>13978.974719999998</v>
      </c>
      <c r="H114" s="22" t="s">
        <v>1227</v>
      </c>
    </row>
    <row r="115" spans="2:8" customFormat="1" ht="126" x14ac:dyDescent="0.25">
      <c r="B115" s="174" t="s">
        <v>1935</v>
      </c>
      <c r="C115" s="18" t="s">
        <v>990</v>
      </c>
      <c r="D115" s="174" t="s">
        <v>922</v>
      </c>
      <c r="E115" s="9" t="s">
        <v>673</v>
      </c>
      <c r="F115" s="23">
        <v>17580.4928</v>
      </c>
      <c r="G115" s="58">
        <f t="shared" si="1"/>
        <v>14064.394240000001</v>
      </c>
      <c r="H115" s="22" t="s">
        <v>1228</v>
      </c>
    </row>
    <row r="116" spans="2:8" customFormat="1" ht="126" x14ac:dyDescent="0.25">
      <c r="B116" s="174" t="s">
        <v>1935</v>
      </c>
      <c r="C116" s="18" t="s">
        <v>991</v>
      </c>
      <c r="D116" s="174" t="s">
        <v>923</v>
      </c>
      <c r="E116" s="9" t="s">
        <v>674</v>
      </c>
      <c r="F116" s="23">
        <v>17750.2192</v>
      </c>
      <c r="G116" s="58">
        <f t="shared" si="1"/>
        <v>14200.175360000001</v>
      </c>
      <c r="H116" s="22" t="s">
        <v>1229</v>
      </c>
    </row>
    <row r="117" spans="2:8" customFormat="1" ht="126" x14ac:dyDescent="0.25">
      <c r="B117" s="174" t="s">
        <v>1936</v>
      </c>
      <c r="C117" s="18" t="s">
        <v>992</v>
      </c>
      <c r="D117" s="174" t="s">
        <v>924</v>
      </c>
      <c r="E117" s="9" t="s">
        <v>581</v>
      </c>
      <c r="F117" s="23">
        <v>8347.9516666666677</v>
      </c>
      <c r="G117" s="58">
        <f t="shared" si="1"/>
        <v>6678.3613333333342</v>
      </c>
      <c r="H117" s="22" t="s">
        <v>1230</v>
      </c>
    </row>
    <row r="118" spans="2:8" customFormat="1" ht="126" x14ac:dyDescent="0.25">
      <c r="B118" s="174" t="s">
        <v>1936</v>
      </c>
      <c r="C118" s="18" t="s">
        <v>993</v>
      </c>
      <c r="D118" s="174" t="s">
        <v>925</v>
      </c>
      <c r="E118" s="9" t="s">
        <v>582</v>
      </c>
      <c r="F118" s="23">
        <v>8683.2991666666676</v>
      </c>
      <c r="G118" s="58">
        <f t="shared" si="1"/>
        <v>6946.6393333333344</v>
      </c>
      <c r="H118" s="22" t="s">
        <v>1231</v>
      </c>
    </row>
    <row r="119" spans="2:8" customFormat="1" ht="126" x14ac:dyDescent="0.25">
      <c r="B119" s="174" t="s">
        <v>1936</v>
      </c>
      <c r="C119" s="18" t="s">
        <v>994</v>
      </c>
      <c r="D119" s="174" t="s">
        <v>926</v>
      </c>
      <c r="E119" s="9" t="s">
        <v>583</v>
      </c>
      <c r="F119" s="23">
        <v>8817.5499999999993</v>
      </c>
      <c r="G119" s="58">
        <f t="shared" si="1"/>
        <v>7054.04</v>
      </c>
      <c r="H119" s="22" t="s">
        <v>1232</v>
      </c>
    </row>
    <row r="120" spans="2:8" customFormat="1" ht="126" x14ac:dyDescent="0.25">
      <c r="B120" s="174" t="s">
        <v>1936</v>
      </c>
      <c r="C120" s="18" t="s">
        <v>995</v>
      </c>
      <c r="D120" s="174" t="s">
        <v>927</v>
      </c>
      <c r="E120" s="9" t="s">
        <v>584</v>
      </c>
      <c r="F120" s="23">
        <v>9152.8974999999991</v>
      </c>
      <c r="G120" s="58">
        <f t="shared" si="1"/>
        <v>7322.3179999999993</v>
      </c>
      <c r="H120" s="22" t="s">
        <v>1233</v>
      </c>
    </row>
    <row r="121" spans="2:8" customFormat="1" ht="126" x14ac:dyDescent="0.25">
      <c r="B121" s="174" t="s">
        <v>1936</v>
      </c>
      <c r="C121" s="18" t="s">
        <v>996</v>
      </c>
      <c r="D121" s="174" t="s">
        <v>928</v>
      </c>
      <c r="E121" s="9" t="s">
        <v>499</v>
      </c>
      <c r="F121" s="23">
        <v>9135.9699999999993</v>
      </c>
      <c r="G121" s="58">
        <f t="shared" si="1"/>
        <v>7308.7759999999998</v>
      </c>
      <c r="H121" s="22" t="s">
        <v>1234</v>
      </c>
    </row>
    <row r="122" spans="2:8" customFormat="1" ht="126" x14ac:dyDescent="0.25">
      <c r="B122" s="174" t="s">
        <v>1936</v>
      </c>
      <c r="C122" s="18" t="s">
        <v>997</v>
      </c>
      <c r="D122" s="174" t="s">
        <v>929</v>
      </c>
      <c r="E122" s="9" t="s">
        <v>500</v>
      </c>
      <c r="F122" s="23">
        <v>9471.2666666666664</v>
      </c>
      <c r="G122" s="58">
        <f t="shared" si="1"/>
        <v>7577.0133333333333</v>
      </c>
      <c r="H122" s="22" t="s">
        <v>1235</v>
      </c>
    </row>
    <row r="123" spans="2:8" customFormat="1" ht="126" x14ac:dyDescent="0.25">
      <c r="B123" s="174" t="s">
        <v>1936</v>
      </c>
      <c r="C123" s="18" t="s">
        <v>998</v>
      </c>
      <c r="D123" s="174" t="s">
        <v>930</v>
      </c>
      <c r="E123" s="9" t="s">
        <v>501</v>
      </c>
      <c r="F123" s="23">
        <v>9756.6958333333332</v>
      </c>
      <c r="G123" s="58">
        <f t="shared" si="1"/>
        <v>7805.3566666666666</v>
      </c>
      <c r="H123" s="22" t="s">
        <v>1236</v>
      </c>
    </row>
    <row r="124" spans="2:8" customFormat="1" ht="126" x14ac:dyDescent="0.25">
      <c r="B124" s="174" t="s">
        <v>1936</v>
      </c>
      <c r="C124" s="18" t="s">
        <v>999</v>
      </c>
      <c r="D124" s="174" t="s">
        <v>931</v>
      </c>
      <c r="E124" s="9" t="s">
        <v>502</v>
      </c>
      <c r="F124" s="23">
        <v>10092.043333333333</v>
      </c>
      <c r="G124" s="58">
        <f t="shared" si="1"/>
        <v>8073.6346666666668</v>
      </c>
      <c r="H124" s="22" t="s">
        <v>1237</v>
      </c>
    </row>
    <row r="125" spans="2:8" customFormat="1" ht="126" x14ac:dyDescent="0.25">
      <c r="B125" s="174" t="s">
        <v>1936</v>
      </c>
      <c r="C125" s="18" t="s">
        <v>1000</v>
      </c>
      <c r="D125" s="174" t="s">
        <v>932</v>
      </c>
      <c r="E125" s="9" t="s">
        <v>503</v>
      </c>
      <c r="F125" s="23">
        <v>10251.8125</v>
      </c>
      <c r="G125" s="58">
        <f t="shared" si="1"/>
        <v>8201.4500000000007</v>
      </c>
      <c r="H125" s="22" t="s">
        <v>1238</v>
      </c>
    </row>
    <row r="126" spans="2:8" customFormat="1" ht="126" x14ac:dyDescent="0.25">
      <c r="B126" s="174" t="s">
        <v>1936</v>
      </c>
      <c r="C126" s="18" t="s">
        <v>1001</v>
      </c>
      <c r="D126" s="174" t="s">
        <v>933</v>
      </c>
      <c r="E126" s="9" t="s">
        <v>504</v>
      </c>
      <c r="F126" s="23">
        <v>10587.159999999998</v>
      </c>
      <c r="G126" s="58">
        <f t="shared" si="1"/>
        <v>8469.7279999999992</v>
      </c>
      <c r="H126" s="22" t="s">
        <v>1239</v>
      </c>
    </row>
    <row r="127" spans="2:8" customFormat="1" ht="126" x14ac:dyDescent="0.25">
      <c r="B127" s="174" t="s">
        <v>1936</v>
      </c>
      <c r="C127" s="18" t="s">
        <v>1002</v>
      </c>
      <c r="D127" s="174" t="s">
        <v>934</v>
      </c>
      <c r="E127" s="9" t="s">
        <v>505</v>
      </c>
      <c r="F127" s="23">
        <v>10738.694166666668</v>
      </c>
      <c r="G127" s="58">
        <f t="shared" si="1"/>
        <v>8590.9553333333351</v>
      </c>
      <c r="H127" s="22" t="s">
        <v>1240</v>
      </c>
    </row>
    <row r="128" spans="2:8" customFormat="1" ht="126" x14ac:dyDescent="0.25">
      <c r="B128" s="174" t="s">
        <v>1936</v>
      </c>
      <c r="C128" s="18" t="s">
        <v>1003</v>
      </c>
      <c r="D128" s="174" t="s">
        <v>935</v>
      </c>
      <c r="E128" s="9" t="s">
        <v>506</v>
      </c>
      <c r="F128" s="23">
        <v>11073.990833333331</v>
      </c>
      <c r="G128" s="58">
        <f t="shared" si="1"/>
        <v>8859.1926666666659</v>
      </c>
      <c r="H128" s="22" t="s">
        <v>1241</v>
      </c>
    </row>
    <row r="129" spans="2:8" customFormat="1" ht="126" x14ac:dyDescent="0.25">
      <c r="B129" s="174" t="s">
        <v>1936</v>
      </c>
      <c r="C129" s="18" t="s">
        <v>1004</v>
      </c>
      <c r="D129" s="174" t="s">
        <v>936</v>
      </c>
      <c r="E129" s="9" t="s">
        <v>653</v>
      </c>
      <c r="F129" s="23">
        <v>11603.064166666667</v>
      </c>
      <c r="G129" s="58">
        <f t="shared" si="1"/>
        <v>9282.4513333333343</v>
      </c>
      <c r="H129" s="22" t="s">
        <v>1242</v>
      </c>
    </row>
    <row r="130" spans="2:8" customFormat="1" ht="126" x14ac:dyDescent="0.25">
      <c r="B130" s="174" t="s">
        <v>1936</v>
      </c>
      <c r="C130" s="18" t="s">
        <v>1005</v>
      </c>
      <c r="D130" s="174" t="s">
        <v>937</v>
      </c>
      <c r="E130" s="9" t="s">
        <v>654</v>
      </c>
      <c r="F130" s="23">
        <v>11938.411666666667</v>
      </c>
      <c r="G130" s="58">
        <f t="shared" si="1"/>
        <v>9550.7293333333346</v>
      </c>
      <c r="H130" s="22" t="s">
        <v>1243</v>
      </c>
    </row>
    <row r="131" spans="2:8" customFormat="1" ht="126" x14ac:dyDescent="0.25">
      <c r="B131" s="174" t="s">
        <v>1936</v>
      </c>
      <c r="C131" s="18" t="s">
        <v>1006</v>
      </c>
      <c r="D131" s="174" t="s">
        <v>938</v>
      </c>
      <c r="E131" s="9" t="s">
        <v>655</v>
      </c>
      <c r="F131" s="23">
        <v>12351.076666666664</v>
      </c>
      <c r="G131" s="58">
        <f t="shared" si="1"/>
        <v>9880.8613333333324</v>
      </c>
      <c r="H131" s="22" t="s">
        <v>1244</v>
      </c>
    </row>
    <row r="132" spans="2:8" customFormat="1" ht="126" x14ac:dyDescent="0.25">
      <c r="B132" s="174" t="s">
        <v>1936</v>
      </c>
      <c r="C132" s="18" t="s">
        <v>1007</v>
      </c>
      <c r="D132" s="174" t="s">
        <v>939</v>
      </c>
      <c r="E132" s="9" t="s">
        <v>656</v>
      </c>
      <c r="F132" s="23">
        <v>12686.373333333333</v>
      </c>
      <c r="G132" s="58">
        <f t="shared" si="1"/>
        <v>10149.098666666667</v>
      </c>
      <c r="H132" s="22" t="s">
        <v>1245</v>
      </c>
    </row>
    <row r="133" spans="2:8" customFormat="1" ht="126" x14ac:dyDescent="0.25">
      <c r="B133" s="174" t="s">
        <v>1936</v>
      </c>
      <c r="C133" s="18" t="s">
        <v>1008</v>
      </c>
      <c r="D133" s="174" t="s">
        <v>940</v>
      </c>
      <c r="E133" s="9" t="s">
        <v>657</v>
      </c>
      <c r="F133" s="23">
        <v>12987.154166666665</v>
      </c>
      <c r="G133" s="58">
        <f t="shared" si="1"/>
        <v>10389.723333333333</v>
      </c>
      <c r="H133" s="22" t="s">
        <v>1246</v>
      </c>
    </row>
    <row r="134" spans="2:8" customFormat="1" ht="126" x14ac:dyDescent="0.25">
      <c r="B134" s="174" t="s">
        <v>1936</v>
      </c>
      <c r="C134" s="18" t="s">
        <v>1009</v>
      </c>
      <c r="D134" s="174" t="s">
        <v>941</v>
      </c>
      <c r="E134" s="9" t="s">
        <v>658</v>
      </c>
      <c r="F134" s="23">
        <v>13322.501666666667</v>
      </c>
      <c r="G134" s="58">
        <f t="shared" si="1"/>
        <v>10658.001333333334</v>
      </c>
      <c r="H134" s="22" t="s">
        <v>1247</v>
      </c>
    </row>
    <row r="135" spans="2:8" customFormat="1" ht="126" x14ac:dyDescent="0.25">
      <c r="B135" s="174" t="s">
        <v>1936</v>
      </c>
      <c r="C135" s="18" t="s">
        <v>1010</v>
      </c>
      <c r="D135" s="174" t="s">
        <v>942</v>
      </c>
      <c r="E135" s="9" t="s">
        <v>659</v>
      </c>
      <c r="F135" s="23">
        <v>13419.491666666665</v>
      </c>
      <c r="G135" s="58">
        <f t="shared" si="1"/>
        <v>10735.593333333332</v>
      </c>
      <c r="H135" s="22" t="s">
        <v>1248</v>
      </c>
    </row>
    <row r="136" spans="2:8" customFormat="1" ht="126" x14ac:dyDescent="0.25">
      <c r="B136" s="174" t="s">
        <v>1936</v>
      </c>
      <c r="C136" s="18" t="s">
        <v>1011</v>
      </c>
      <c r="D136" s="174" t="s">
        <v>943</v>
      </c>
      <c r="E136" s="9" t="s">
        <v>660</v>
      </c>
      <c r="F136" s="23">
        <v>13754.788333333334</v>
      </c>
      <c r="G136" s="58">
        <f t="shared" si="1"/>
        <v>11003.830666666669</v>
      </c>
      <c r="H136" s="22" t="s">
        <v>1249</v>
      </c>
    </row>
    <row r="137" spans="2:8" customFormat="1" ht="126" x14ac:dyDescent="0.25">
      <c r="B137" s="174" t="s">
        <v>1936</v>
      </c>
      <c r="C137" s="18" t="s">
        <v>1012</v>
      </c>
      <c r="D137" s="174" t="s">
        <v>944</v>
      </c>
      <c r="E137" s="9" t="s">
        <v>661</v>
      </c>
      <c r="F137" s="23">
        <v>13808.112499999999</v>
      </c>
      <c r="G137" s="58">
        <f t="shared" si="1"/>
        <v>11046.49</v>
      </c>
      <c r="H137" s="22" t="s">
        <v>1250</v>
      </c>
    </row>
    <row r="138" spans="2:8" customFormat="1" ht="126" x14ac:dyDescent="0.25">
      <c r="B138" s="174" t="s">
        <v>1936</v>
      </c>
      <c r="C138" s="18" t="s">
        <v>1013</v>
      </c>
      <c r="D138" s="174" t="s">
        <v>945</v>
      </c>
      <c r="E138" s="9" t="s">
        <v>662</v>
      </c>
      <c r="F138" s="23">
        <v>14302.8225</v>
      </c>
      <c r="G138" s="58">
        <f t="shared" si="1"/>
        <v>11442.258000000002</v>
      </c>
      <c r="H138" s="22" t="s">
        <v>1251</v>
      </c>
    </row>
    <row r="139" spans="2:8" customFormat="1" ht="126" x14ac:dyDescent="0.25">
      <c r="B139" s="174" t="s">
        <v>1936</v>
      </c>
      <c r="C139" s="18" t="s">
        <v>1014</v>
      </c>
      <c r="D139" s="174" t="s">
        <v>946</v>
      </c>
      <c r="E139" s="9" t="s">
        <v>663</v>
      </c>
      <c r="F139" s="23">
        <v>14148.797499999997</v>
      </c>
      <c r="G139" s="58">
        <f t="shared" si="1"/>
        <v>11319.037999999999</v>
      </c>
      <c r="H139" s="22" t="s">
        <v>1252</v>
      </c>
    </row>
    <row r="140" spans="2:8" customFormat="1" ht="126" x14ac:dyDescent="0.25">
      <c r="B140" s="174" t="s">
        <v>1936</v>
      </c>
      <c r="C140" s="18" t="s">
        <v>1015</v>
      </c>
      <c r="D140" s="174" t="s">
        <v>947</v>
      </c>
      <c r="E140" s="9" t="s">
        <v>664</v>
      </c>
      <c r="F140" s="23">
        <v>14487.754166666666</v>
      </c>
      <c r="G140" s="58">
        <f t="shared" si="1"/>
        <v>11590.203333333333</v>
      </c>
      <c r="H140" s="22" t="s">
        <v>1253</v>
      </c>
    </row>
    <row r="141" spans="2:8" customFormat="1" ht="126" x14ac:dyDescent="0.25">
      <c r="B141" s="174" t="s">
        <v>1936</v>
      </c>
      <c r="C141" s="18" t="s">
        <v>1016</v>
      </c>
      <c r="D141" s="174" t="s">
        <v>948</v>
      </c>
      <c r="E141" s="9" t="s">
        <v>665</v>
      </c>
      <c r="F141" s="23">
        <v>15048.750833333332</v>
      </c>
      <c r="G141" s="58">
        <f t="shared" si="1"/>
        <v>12039.000666666667</v>
      </c>
      <c r="H141" s="22" t="s">
        <v>1254</v>
      </c>
    </row>
    <row r="142" spans="2:8" customFormat="1" ht="126" x14ac:dyDescent="0.25">
      <c r="B142" s="174" t="s">
        <v>1936</v>
      </c>
      <c r="C142" s="18" t="s">
        <v>1017</v>
      </c>
      <c r="D142" s="174" t="s">
        <v>949</v>
      </c>
      <c r="E142" s="9" t="s">
        <v>666</v>
      </c>
      <c r="F142" s="23">
        <v>15543.460833333333</v>
      </c>
      <c r="G142" s="58">
        <f t="shared" si="1"/>
        <v>12434.768666666667</v>
      </c>
      <c r="H142" s="22" t="s">
        <v>1255</v>
      </c>
    </row>
    <row r="143" spans="2:8" customFormat="1" ht="126" x14ac:dyDescent="0.25">
      <c r="B143" s="174" t="s">
        <v>1936</v>
      </c>
      <c r="C143" s="18" t="s">
        <v>1018</v>
      </c>
      <c r="D143" s="174" t="s">
        <v>950</v>
      </c>
      <c r="E143" s="9" t="s">
        <v>667</v>
      </c>
      <c r="F143" s="23">
        <v>15682.794999999998</v>
      </c>
      <c r="G143" s="58">
        <f t="shared" si="1"/>
        <v>12546.235999999999</v>
      </c>
      <c r="H143" s="22" t="s">
        <v>1256</v>
      </c>
    </row>
    <row r="144" spans="2:8" customFormat="1" ht="126" x14ac:dyDescent="0.25">
      <c r="B144" s="174" t="s">
        <v>1936</v>
      </c>
      <c r="C144" s="18" t="s">
        <v>1019</v>
      </c>
      <c r="D144" s="174" t="s">
        <v>951</v>
      </c>
      <c r="E144" s="9" t="s">
        <v>668</v>
      </c>
      <c r="F144" s="23">
        <v>16018.1425</v>
      </c>
      <c r="G144" s="58">
        <f t="shared" ref="G144:G150" si="2">F144*0.8</f>
        <v>12814.514000000001</v>
      </c>
      <c r="H144" s="22" t="s">
        <v>1257</v>
      </c>
    </row>
    <row r="145" spans="2:9" customFormat="1" ht="126" x14ac:dyDescent="0.25">
      <c r="B145" s="174" t="s">
        <v>1936</v>
      </c>
      <c r="C145" s="18" t="s">
        <v>1020</v>
      </c>
      <c r="D145" s="174" t="s">
        <v>952</v>
      </c>
      <c r="E145" s="9" t="s">
        <v>669</v>
      </c>
      <c r="F145" s="23">
        <v>15696.672499999997</v>
      </c>
      <c r="G145" s="58">
        <f t="shared" si="2"/>
        <v>12557.337999999998</v>
      </c>
      <c r="H145" s="22" t="s">
        <v>1258</v>
      </c>
    </row>
    <row r="146" spans="2:9" customFormat="1" ht="126" x14ac:dyDescent="0.25">
      <c r="B146" s="174" t="s">
        <v>1936</v>
      </c>
      <c r="C146" s="18" t="s">
        <v>1021</v>
      </c>
      <c r="D146" s="174" t="s">
        <v>953</v>
      </c>
      <c r="E146" s="9" t="s">
        <v>670</v>
      </c>
      <c r="F146" s="23">
        <v>16191.3825</v>
      </c>
      <c r="G146" s="58">
        <f t="shared" si="2"/>
        <v>12953.106</v>
      </c>
      <c r="H146" s="22" t="s">
        <v>1259</v>
      </c>
    </row>
    <row r="147" spans="2:9" customFormat="1" ht="126" x14ac:dyDescent="0.25">
      <c r="B147" s="174" t="s">
        <v>1936</v>
      </c>
      <c r="C147" s="18" t="s">
        <v>1022</v>
      </c>
      <c r="D147" s="174" t="s">
        <v>954</v>
      </c>
      <c r="E147" s="9" t="s">
        <v>671</v>
      </c>
      <c r="F147" s="23">
        <v>16791.622499999998</v>
      </c>
      <c r="G147" s="58">
        <f t="shared" si="2"/>
        <v>13433.297999999999</v>
      </c>
      <c r="H147" s="22" t="s">
        <v>1260</v>
      </c>
    </row>
    <row r="148" spans="2:9" customFormat="1" ht="126" x14ac:dyDescent="0.25">
      <c r="B148" s="174" t="s">
        <v>1936</v>
      </c>
      <c r="C148" s="18" t="s">
        <v>1023</v>
      </c>
      <c r="D148" s="174" t="s">
        <v>955</v>
      </c>
      <c r="E148" s="9" t="s">
        <v>672</v>
      </c>
      <c r="F148" s="23">
        <v>17126.969999999994</v>
      </c>
      <c r="G148" s="58">
        <f t="shared" si="2"/>
        <v>13701.575999999995</v>
      </c>
      <c r="H148" s="22" t="s">
        <v>1261</v>
      </c>
    </row>
    <row r="149" spans="2:9" customFormat="1" ht="126" x14ac:dyDescent="0.25">
      <c r="B149" s="174" t="s">
        <v>1936</v>
      </c>
      <c r="C149" s="18" t="s">
        <v>1024</v>
      </c>
      <c r="D149" s="174" t="s">
        <v>956</v>
      </c>
      <c r="E149" s="9" t="s">
        <v>673</v>
      </c>
      <c r="F149" s="23">
        <v>17239.006666666668</v>
      </c>
      <c r="G149" s="58">
        <f t="shared" si="2"/>
        <v>13791.205333333335</v>
      </c>
      <c r="H149" s="22" t="s">
        <v>1262</v>
      </c>
    </row>
    <row r="150" spans="2:9" customFormat="1" ht="53.1" customHeight="1" x14ac:dyDescent="0.25">
      <c r="B150" s="174" t="s">
        <v>1936</v>
      </c>
      <c r="C150" s="18" t="s">
        <v>1025</v>
      </c>
      <c r="D150" s="174" t="s">
        <v>957</v>
      </c>
      <c r="E150" s="9" t="s">
        <v>674</v>
      </c>
      <c r="F150" s="24">
        <v>17574.354166666664</v>
      </c>
      <c r="G150" s="58">
        <f t="shared" si="2"/>
        <v>14059.483333333332</v>
      </c>
      <c r="H150" s="21" t="s">
        <v>1263</v>
      </c>
      <c r="I150" s="38" t="s">
        <v>236</v>
      </c>
    </row>
    <row r="152" spans="2:9" x14ac:dyDescent="0.25">
      <c r="D152" s="53" t="s">
        <v>236</v>
      </c>
    </row>
  </sheetData>
  <autoFilter ref="B13:B150" xr:uid="{00000000-0009-0000-0000-000005000000}"/>
  <mergeCells count="2">
    <mergeCell ref="B1:B12"/>
    <mergeCell ref="D10:G10"/>
  </mergeCells>
  <phoneticPr fontId="5" type="noConversion"/>
  <pageMargins left="0.7" right="0.7" top="0.75" bottom="0.75" header="0.3" footer="0.3"/>
  <pageSetup paperSize="9"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40"/>
  <sheetViews>
    <sheetView topLeftCell="B1" zoomScale="70" zoomScaleNormal="70" workbookViewId="0">
      <selection activeCell="D38" sqref="D38"/>
    </sheetView>
  </sheetViews>
  <sheetFormatPr defaultColWidth="8.7109375" defaultRowHeight="15.75" x14ac:dyDescent="0.25"/>
  <cols>
    <col min="1" max="1" width="2.28515625" style="38" customWidth="1"/>
    <col min="2" max="2" width="35.28515625" style="168" customWidth="1"/>
    <col min="3" max="3" width="16.5703125" style="38" customWidth="1"/>
    <col min="4" max="4" width="55.42578125" style="168" customWidth="1"/>
    <col min="5" max="5" width="19.85546875" style="38" customWidth="1"/>
    <col min="6" max="7" width="15.140625" style="175" customWidth="1"/>
    <col min="8" max="8" width="91.5703125" style="172" customWidth="1"/>
    <col min="9" max="16384" width="8.7109375" style="38"/>
  </cols>
  <sheetData>
    <row r="1" spans="2:14" x14ac:dyDescent="0.25">
      <c r="B1" s="234"/>
      <c r="C1" s="7"/>
    </row>
    <row r="2" spans="2:14" x14ac:dyDescent="0.25">
      <c r="B2" s="234"/>
      <c r="C2" s="7"/>
      <c r="D2" s="169"/>
      <c r="E2" s="7"/>
    </row>
    <row r="3" spans="2:14" x14ac:dyDescent="0.25">
      <c r="B3" s="234"/>
      <c r="C3" s="7"/>
      <c r="D3" s="169"/>
      <c r="E3" s="7"/>
    </row>
    <row r="4" spans="2:14" x14ac:dyDescent="0.25">
      <c r="B4" s="234"/>
      <c r="C4" s="7"/>
      <c r="D4" s="169"/>
      <c r="E4" s="7"/>
    </row>
    <row r="5" spans="2:14" x14ac:dyDescent="0.25">
      <c r="B5" s="234"/>
      <c r="C5" s="7"/>
      <c r="D5" s="169"/>
      <c r="E5" s="7"/>
    </row>
    <row r="6" spans="2:14" x14ac:dyDescent="0.25">
      <c r="B6" s="234"/>
      <c r="C6" s="7"/>
      <c r="D6" s="169"/>
      <c r="E6" s="7"/>
    </row>
    <row r="7" spans="2:14" x14ac:dyDescent="0.25">
      <c r="B7" s="234"/>
      <c r="C7" s="7"/>
      <c r="D7" s="169"/>
      <c r="E7" s="7"/>
    </row>
    <row r="8" spans="2:14" ht="8.25" customHeight="1" x14ac:dyDescent="0.25">
      <c r="B8" s="234"/>
      <c r="C8" s="7"/>
      <c r="D8" s="169"/>
      <c r="E8" s="7"/>
    </row>
    <row r="9" spans="2:14" x14ac:dyDescent="0.25">
      <c r="B9" s="234"/>
      <c r="G9" s="176"/>
    </row>
    <row r="10" spans="2:14" ht="15.75" customHeight="1" x14ac:dyDescent="0.25">
      <c r="B10" s="234"/>
      <c r="D10" s="226" t="s">
        <v>2219</v>
      </c>
      <c r="E10" s="226"/>
      <c r="F10" s="226"/>
      <c r="G10" s="226"/>
      <c r="H10" s="173" t="s">
        <v>2204</v>
      </c>
    </row>
    <row r="11" spans="2:14" ht="15.75" customHeight="1" x14ac:dyDescent="0.25">
      <c r="B11" s="234"/>
      <c r="C11" s="5"/>
      <c r="D11" s="170"/>
      <c r="E11" s="5"/>
      <c r="F11" s="176"/>
      <c r="G11" s="176"/>
    </row>
    <row r="12" spans="2:14" ht="22.5" customHeight="1" x14ac:dyDescent="0.25">
      <c r="B12" s="234"/>
      <c r="C12" s="42"/>
      <c r="E12" s="57"/>
      <c r="F12" s="177"/>
      <c r="G12" s="178"/>
    </row>
    <row r="13" spans="2:14" ht="52.5" customHeight="1" x14ac:dyDescent="0.25">
      <c r="B13" s="79" t="s">
        <v>1264</v>
      </c>
      <c r="C13" s="80" t="s">
        <v>4</v>
      </c>
      <c r="D13" s="80" t="s">
        <v>235</v>
      </c>
      <c r="E13" s="80" t="s">
        <v>358</v>
      </c>
      <c r="F13" s="179" t="s">
        <v>1798</v>
      </c>
      <c r="G13" s="180" t="str">
        <f>CONCATENATE("Цена с учетом скидки ",Содержание!D12,Содержание!E12)</f>
        <v>Цена с учетом скидки 0%</v>
      </c>
      <c r="H13" s="82" t="s">
        <v>675</v>
      </c>
    </row>
    <row r="14" spans="2:14" ht="52.5" customHeight="1" x14ac:dyDescent="0.25">
      <c r="B14" s="186"/>
      <c r="C14" s="9"/>
      <c r="D14" s="190" t="s">
        <v>2220</v>
      </c>
      <c r="E14" s="9"/>
      <c r="F14" s="187"/>
      <c r="G14" s="188"/>
      <c r="H14" s="189"/>
    </row>
    <row r="15" spans="2:14" ht="63" x14ac:dyDescent="0.25">
      <c r="B15" s="174" t="s">
        <v>1933</v>
      </c>
      <c r="C15" s="4" t="s">
        <v>2221</v>
      </c>
      <c r="D15" s="191" t="s">
        <v>2276</v>
      </c>
      <c r="E15" s="9" t="s">
        <v>653</v>
      </c>
      <c r="F15" s="27">
        <v>33500</v>
      </c>
      <c r="G15" s="194">
        <f>(1-Содержание!$D$12/100)*F15</f>
        <v>33500</v>
      </c>
      <c r="H15" s="192" t="s">
        <v>2222</v>
      </c>
      <c r="I15" s="43"/>
      <c r="J15" s="43"/>
      <c r="K15" s="43"/>
      <c r="L15" s="43"/>
      <c r="M15" s="43"/>
      <c r="N15" s="43"/>
    </row>
    <row r="16" spans="2:14" ht="63" x14ac:dyDescent="0.25">
      <c r="B16" s="174" t="s">
        <v>1933</v>
      </c>
      <c r="C16" s="4" t="s">
        <v>2223</v>
      </c>
      <c r="D16" s="191" t="s">
        <v>2277</v>
      </c>
      <c r="E16" s="9" t="s">
        <v>657</v>
      </c>
      <c r="F16" s="27">
        <v>38000</v>
      </c>
      <c r="G16" s="194">
        <f>(1-Содержание!$D$12/100)*F16</f>
        <v>38000</v>
      </c>
      <c r="H16" s="192" t="s">
        <v>2224</v>
      </c>
    </row>
    <row r="17" spans="2:8" ht="63" x14ac:dyDescent="0.25">
      <c r="B17" s="174" t="s">
        <v>1933</v>
      </c>
      <c r="C17" s="4" t="s">
        <v>2225</v>
      </c>
      <c r="D17" s="191" t="s">
        <v>2278</v>
      </c>
      <c r="E17" s="9" t="s">
        <v>663</v>
      </c>
      <c r="F17" s="27">
        <v>44500</v>
      </c>
      <c r="G17" s="194">
        <f>(1-Содержание!$D$12/100)*F17</f>
        <v>44500</v>
      </c>
      <c r="H17" s="192" t="s">
        <v>2226</v>
      </c>
    </row>
    <row r="18" spans="2:8" ht="63" x14ac:dyDescent="0.25">
      <c r="B18" s="174" t="s">
        <v>1933</v>
      </c>
      <c r="C18" s="4" t="s">
        <v>2227</v>
      </c>
      <c r="D18" s="191" t="s">
        <v>2279</v>
      </c>
      <c r="E18" s="9" t="s">
        <v>669</v>
      </c>
      <c r="F18" s="193">
        <v>47800</v>
      </c>
      <c r="G18" s="194">
        <f>(1-Содержание!$D$12/100)*F18</f>
        <v>47800</v>
      </c>
      <c r="H18" s="192" t="s">
        <v>2228</v>
      </c>
    </row>
    <row r="19" spans="2:8" ht="63" x14ac:dyDescent="0.25">
      <c r="B19" s="174" t="s">
        <v>1933</v>
      </c>
      <c r="C19" s="4" t="s">
        <v>2229</v>
      </c>
      <c r="D19" s="191" t="s">
        <v>2280</v>
      </c>
      <c r="E19" s="9" t="s">
        <v>654</v>
      </c>
      <c r="F19" s="27">
        <v>37000</v>
      </c>
      <c r="G19" s="194">
        <f>(1-Содержание!$D$12/100)*F19</f>
        <v>37000</v>
      </c>
      <c r="H19" s="192" t="s">
        <v>2230</v>
      </c>
    </row>
    <row r="20" spans="2:8" ht="63" x14ac:dyDescent="0.25">
      <c r="B20" s="174" t="s">
        <v>1933</v>
      </c>
      <c r="C20" s="4" t="s">
        <v>2231</v>
      </c>
      <c r="D20" s="191" t="s">
        <v>2281</v>
      </c>
      <c r="E20" s="9" t="s">
        <v>658</v>
      </c>
      <c r="F20" s="27">
        <v>41900</v>
      </c>
      <c r="G20" s="194">
        <f>(1-Содержание!$D$12/100)*F20</f>
        <v>41900</v>
      </c>
      <c r="H20" s="192" t="s">
        <v>2232</v>
      </c>
    </row>
    <row r="21" spans="2:8" ht="63" x14ac:dyDescent="0.25">
      <c r="B21" s="174" t="s">
        <v>1933</v>
      </c>
      <c r="C21" s="4" t="s">
        <v>2233</v>
      </c>
      <c r="D21" s="191" t="s">
        <v>2282</v>
      </c>
      <c r="E21" s="9" t="s">
        <v>664</v>
      </c>
      <c r="F21" s="27">
        <v>50000</v>
      </c>
      <c r="G21" s="194">
        <f>(1-Содержание!$D$12/100)*F21</f>
        <v>50000</v>
      </c>
      <c r="H21" s="192" t="s">
        <v>2234</v>
      </c>
    </row>
    <row r="22" spans="2:8" ht="63" x14ac:dyDescent="0.25">
      <c r="B22" s="174" t="s">
        <v>1933</v>
      </c>
      <c r="C22" s="4" t="s">
        <v>2235</v>
      </c>
      <c r="D22" s="191" t="s">
        <v>2284</v>
      </c>
      <c r="E22" s="9" t="s">
        <v>670</v>
      </c>
      <c r="F22" s="193">
        <v>53500</v>
      </c>
      <c r="G22" s="194">
        <f>(1-Содержание!$D$12/100)*F22</f>
        <v>53500</v>
      </c>
      <c r="H22" s="192" t="s">
        <v>2236</v>
      </c>
    </row>
    <row r="23" spans="2:8" ht="63" x14ac:dyDescent="0.25">
      <c r="B23" s="174" t="s">
        <v>1933</v>
      </c>
      <c r="C23" s="4" t="s">
        <v>2237</v>
      </c>
      <c r="D23" s="191" t="s">
        <v>2283</v>
      </c>
      <c r="E23" s="9" t="s">
        <v>2191</v>
      </c>
      <c r="F23" s="27">
        <v>38000</v>
      </c>
      <c r="G23" s="194">
        <f>(1-Содержание!$D$12/100)*F23</f>
        <v>38000</v>
      </c>
      <c r="H23" s="192" t="s">
        <v>2238</v>
      </c>
    </row>
    <row r="24" spans="2:8" ht="63" x14ac:dyDescent="0.25">
      <c r="B24" s="174" t="s">
        <v>1933</v>
      </c>
      <c r="C24" s="4" t="s">
        <v>2239</v>
      </c>
      <c r="D24" s="191" t="s">
        <v>2285</v>
      </c>
      <c r="E24" s="9" t="s">
        <v>2199</v>
      </c>
      <c r="F24" s="27">
        <v>42000</v>
      </c>
      <c r="G24" s="194">
        <f>(1-Содержание!$D$12/100)*F24</f>
        <v>42000</v>
      </c>
      <c r="H24" s="192" t="s">
        <v>2240</v>
      </c>
    </row>
    <row r="25" spans="2:8" ht="63" x14ac:dyDescent="0.25">
      <c r="B25" s="174" t="s">
        <v>1933</v>
      </c>
      <c r="C25" s="4" t="s">
        <v>2241</v>
      </c>
      <c r="D25" s="191" t="s">
        <v>2282</v>
      </c>
      <c r="E25" s="9" t="s">
        <v>2194</v>
      </c>
      <c r="F25" s="27">
        <v>50200</v>
      </c>
      <c r="G25" s="194">
        <f>(1-Содержание!$D$12/100)*F25</f>
        <v>50200</v>
      </c>
      <c r="H25" s="192" t="s">
        <v>2242</v>
      </c>
    </row>
    <row r="26" spans="2:8" ht="63" x14ac:dyDescent="0.25">
      <c r="B26" s="174" t="s">
        <v>1933</v>
      </c>
      <c r="C26" s="4" t="s">
        <v>2243</v>
      </c>
      <c r="D26" s="191" t="s">
        <v>2284</v>
      </c>
      <c r="E26" s="9" t="s">
        <v>2207</v>
      </c>
      <c r="F26" s="193">
        <v>53500</v>
      </c>
      <c r="G26" s="194">
        <f>(1-Содержание!$D$12/100)*F26</f>
        <v>53500</v>
      </c>
      <c r="H26" s="192" t="s">
        <v>2244</v>
      </c>
    </row>
    <row r="27" spans="2:8" ht="63" x14ac:dyDescent="0.25">
      <c r="B27" s="174" t="s">
        <v>1935</v>
      </c>
      <c r="C27" s="4" t="s">
        <v>2245</v>
      </c>
      <c r="D27" s="174" t="s">
        <v>2246</v>
      </c>
      <c r="E27" s="9" t="s">
        <v>653</v>
      </c>
      <c r="F27" s="27">
        <v>30000</v>
      </c>
      <c r="G27" s="194">
        <f>(1-Содержание!$D$12/100)*F27</f>
        <v>30000</v>
      </c>
      <c r="H27" s="192" t="s">
        <v>2247</v>
      </c>
    </row>
    <row r="28" spans="2:8" ht="63" x14ac:dyDescent="0.25">
      <c r="B28" s="174" t="s">
        <v>1935</v>
      </c>
      <c r="C28" s="4" t="s">
        <v>2248</v>
      </c>
      <c r="D28" s="174" t="s">
        <v>2249</v>
      </c>
      <c r="E28" s="9" t="s">
        <v>657</v>
      </c>
      <c r="F28" s="27">
        <v>33200</v>
      </c>
      <c r="G28" s="194">
        <f>(1-Содержание!$D$12/100)*F28</f>
        <v>33200</v>
      </c>
      <c r="H28" s="192" t="s">
        <v>2250</v>
      </c>
    </row>
    <row r="29" spans="2:8" ht="63" x14ac:dyDescent="0.25">
      <c r="B29" s="174" t="s">
        <v>1935</v>
      </c>
      <c r="C29" s="4" t="s">
        <v>2251</v>
      </c>
      <c r="D29" s="174" t="s">
        <v>2252</v>
      </c>
      <c r="E29" s="9" t="s">
        <v>663</v>
      </c>
      <c r="F29" s="27">
        <v>39000</v>
      </c>
      <c r="G29" s="194">
        <f>(1-Содержание!$D$12/100)*F29</f>
        <v>39000</v>
      </c>
      <c r="H29" s="192" t="s">
        <v>2253</v>
      </c>
    </row>
    <row r="30" spans="2:8" ht="63" x14ac:dyDescent="0.25">
      <c r="B30" s="174" t="s">
        <v>1935</v>
      </c>
      <c r="C30" s="4" t="s">
        <v>2254</v>
      </c>
      <c r="D30" s="174" t="s">
        <v>2255</v>
      </c>
      <c r="E30" s="9" t="s">
        <v>669</v>
      </c>
      <c r="F30" s="27">
        <v>46150</v>
      </c>
      <c r="G30" s="194">
        <f>(1-Содержание!$D$12/100)*F30</f>
        <v>46150</v>
      </c>
      <c r="H30" s="192" t="s">
        <v>2256</v>
      </c>
    </row>
    <row r="31" spans="2:8" ht="63" x14ac:dyDescent="0.25">
      <c r="B31" s="174" t="s">
        <v>1935</v>
      </c>
      <c r="C31" s="4" t="s">
        <v>2257</v>
      </c>
      <c r="D31" s="174" t="s">
        <v>2258</v>
      </c>
      <c r="E31" s="9" t="s">
        <v>654</v>
      </c>
      <c r="F31" s="27">
        <v>32000</v>
      </c>
      <c r="G31" s="194">
        <f>(1-Содержание!$D$12/100)*F31</f>
        <v>32000</v>
      </c>
      <c r="H31" s="192" t="s">
        <v>2259</v>
      </c>
    </row>
    <row r="32" spans="2:8" ht="63" x14ac:dyDescent="0.25">
      <c r="B32" s="174" t="s">
        <v>1935</v>
      </c>
      <c r="C32" s="4" t="s">
        <v>2260</v>
      </c>
      <c r="D32" s="174" t="s">
        <v>2261</v>
      </c>
      <c r="E32" s="9" t="s">
        <v>658</v>
      </c>
      <c r="F32" s="27">
        <v>41900</v>
      </c>
      <c r="G32" s="194">
        <f>(1-Содержание!$D$12/100)*F32</f>
        <v>41900</v>
      </c>
      <c r="H32" s="192" t="s">
        <v>2262</v>
      </c>
    </row>
    <row r="33" spans="2:8" ht="63" x14ac:dyDescent="0.25">
      <c r="B33" s="174" t="s">
        <v>1935</v>
      </c>
      <c r="C33" s="4" t="s">
        <v>2263</v>
      </c>
      <c r="D33" s="174" t="s">
        <v>2264</v>
      </c>
      <c r="E33" s="9" t="s">
        <v>664</v>
      </c>
      <c r="F33" s="27">
        <v>44560</v>
      </c>
      <c r="G33" s="194">
        <f>(1-Содержание!$D$12/100)*F33</f>
        <v>44560</v>
      </c>
      <c r="H33" s="192" t="s">
        <v>2265</v>
      </c>
    </row>
    <row r="34" spans="2:8" ht="63" x14ac:dyDescent="0.25">
      <c r="B34" s="174" t="s">
        <v>1935</v>
      </c>
      <c r="C34" s="4" t="s">
        <v>2266</v>
      </c>
      <c r="D34" s="174" t="s">
        <v>2258</v>
      </c>
      <c r="E34" s="9" t="s">
        <v>670</v>
      </c>
      <c r="F34" s="12">
        <v>55750</v>
      </c>
      <c r="G34" s="194">
        <f>(1-Содержание!$D$12/100)*F34</f>
        <v>55750</v>
      </c>
      <c r="H34" s="192" t="s">
        <v>2267</v>
      </c>
    </row>
    <row r="35" spans="2:8" ht="63" x14ac:dyDescent="0.25">
      <c r="B35" s="174" t="s">
        <v>1935</v>
      </c>
      <c r="C35" s="9" t="s">
        <v>2195</v>
      </c>
      <c r="D35" s="174" t="s">
        <v>2268</v>
      </c>
      <c r="E35" s="9" t="s">
        <v>2191</v>
      </c>
      <c r="F35" s="27">
        <v>37100</v>
      </c>
      <c r="G35" s="194">
        <f>(1-Содержание!$D$12/100)*F35</f>
        <v>37100</v>
      </c>
      <c r="H35" s="192" t="s">
        <v>2269</v>
      </c>
    </row>
    <row r="36" spans="2:8" ht="63" x14ac:dyDescent="0.25">
      <c r="B36" s="174" t="s">
        <v>1935</v>
      </c>
      <c r="C36" s="9" t="s">
        <v>2197</v>
      </c>
      <c r="D36" s="174" t="s">
        <v>2270</v>
      </c>
      <c r="E36" s="9" t="s">
        <v>2199</v>
      </c>
      <c r="F36" s="27">
        <v>41900</v>
      </c>
      <c r="G36" s="194">
        <f>(1-Содержание!$D$12/100)*F36</f>
        <v>41900</v>
      </c>
      <c r="H36" s="192" t="s">
        <v>2271</v>
      </c>
    </row>
    <row r="37" spans="2:8" ht="63" x14ac:dyDescent="0.25">
      <c r="B37" s="174" t="s">
        <v>1935</v>
      </c>
      <c r="C37" s="9" t="s">
        <v>2200</v>
      </c>
      <c r="D37" s="174" t="s">
        <v>2272</v>
      </c>
      <c r="E37" s="9" t="s">
        <v>2194</v>
      </c>
      <c r="F37" s="27">
        <v>50300</v>
      </c>
      <c r="G37" s="194">
        <f>(1-Содержание!$D$12/100)*F37</f>
        <v>50300</v>
      </c>
      <c r="H37" s="192" t="s">
        <v>2273</v>
      </c>
    </row>
    <row r="38" spans="2:8" ht="63" x14ac:dyDescent="0.25">
      <c r="B38" s="174" t="s">
        <v>1935</v>
      </c>
      <c r="C38" s="9" t="s">
        <v>2327</v>
      </c>
      <c r="D38" s="174" t="s">
        <v>2274</v>
      </c>
      <c r="E38" s="9" t="s">
        <v>2207</v>
      </c>
      <c r="F38" s="193">
        <v>53500</v>
      </c>
      <c r="G38" s="194">
        <f>(1-Содержание!$D$12/100)*F38</f>
        <v>53500</v>
      </c>
      <c r="H38" s="17" t="s">
        <v>2275</v>
      </c>
    </row>
    <row r="40" spans="2:8" x14ac:dyDescent="0.25">
      <c r="D40" s="53" t="s">
        <v>236</v>
      </c>
    </row>
  </sheetData>
  <autoFilter ref="B13:B38" xr:uid="{00000000-0009-0000-0000-000006000000}"/>
  <mergeCells count="2">
    <mergeCell ref="B1:B12"/>
    <mergeCell ref="D10:G10"/>
  </mergeCells>
  <pageMargins left="0.7" right="0.7" top="0.75" bottom="0.75" header="0.3" footer="0.3"/>
  <pageSetup paperSize="9"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N42"/>
  <sheetViews>
    <sheetView zoomScale="70" zoomScaleNormal="70" workbookViewId="0">
      <selection activeCell="G15" sqref="G15"/>
    </sheetView>
  </sheetViews>
  <sheetFormatPr defaultColWidth="8.7109375" defaultRowHeight="15.75" x14ac:dyDescent="0.25"/>
  <cols>
    <col min="1" max="1" width="2.28515625" style="38" customWidth="1"/>
    <col min="2" max="2" width="35.28515625" style="168" customWidth="1"/>
    <col min="3" max="3" width="16.5703125" style="38" customWidth="1"/>
    <col min="4" max="4" width="55.42578125" style="168" customWidth="1"/>
    <col min="5" max="5" width="19.85546875" style="38" customWidth="1"/>
    <col min="6" max="7" width="15.140625" style="175" customWidth="1"/>
    <col min="8" max="8" width="91.5703125" style="172" customWidth="1"/>
    <col min="9" max="16384" width="8.7109375" style="38"/>
  </cols>
  <sheetData>
    <row r="1" spans="2:14" x14ac:dyDescent="0.25">
      <c r="B1" s="234"/>
      <c r="C1" s="7"/>
    </row>
    <row r="2" spans="2:14" x14ac:dyDescent="0.25">
      <c r="B2" s="234"/>
      <c r="C2" s="7"/>
      <c r="D2" s="169"/>
      <c r="E2" s="7"/>
    </row>
    <row r="3" spans="2:14" x14ac:dyDescent="0.25">
      <c r="B3" s="234"/>
      <c r="C3" s="7"/>
      <c r="D3" s="169"/>
      <c r="E3" s="7"/>
    </row>
    <row r="4" spans="2:14" x14ac:dyDescent="0.25">
      <c r="B4" s="234"/>
      <c r="C4" s="7"/>
      <c r="D4" s="169"/>
      <c r="E4" s="7"/>
    </row>
    <row r="5" spans="2:14" x14ac:dyDescent="0.25">
      <c r="B5" s="234"/>
      <c r="C5" s="7"/>
      <c r="D5" s="169"/>
      <c r="E5" s="7"/>
    </row>
    <row r="6" spans="2:14" x14ac:dyDescent="0.25">
      <c r="B6" s="234"/>
      <c r="C6" s="7"/>
      <c r="D6" s="169"/>
      <c r="E6" s="7"/>
    </row>
    <row r="7" spans="2:14" x14ac:dyDescent="0.25">
      <c r="B7" s="234"/>
      <c r="C7" s="7"/>
      <c r="D7" s="169"/>
      <c r="E7" s="7"/>
    </row>
    <row r="8" spans="2:14" ht="8.25" customHeight="1" x14ac:dyDescent="0.25">
      <c r="B8" s="234"/>
      <c r="C8" s="7"/>
      <c r="D8" s="169"/>
      <c r="E8" s="7"/>
    </row>
    <row r="9" spans="2:14" x14ac:dyDescent="0.25">
      <c r="B9" s="234"/>
      <c r="G9" s="176"/>
    </row>
    <row r="10" spans="2:14" ht="15.75" customHeight="1" x14ac:dyDescent="0.25">
      <c r="B10" s="234"/>
      <c r="D10" s="226" t="s">
        <v>2205</v>
      </c>
      <c r="E10" s="226"/>
      <c r="F10" s="226"/>
      <c r="G10" s="226"/>
      <c r="H10" s="173" t="s">
        <v>2204</v>
      </c>
    </row>
    <row r="11" spans="2:14" ht="15.75" customHeight="1" x14ac:dyDescent="0.25">
      <c r="B11" s="234"/>
      <c r="C11" s="5"/>
      <c r="D11" s="170"/>
      <c r="E11" s="5"/>
      <c r="F11" s="176"/>
      <c r="G11" s="176"/>
    </row>
    <row r="12" spans="2:14" ht="22.5" customHeight="1" x14ac:dyDescent="0.25">
      <c r="B12" s="234"/>
      <c r="C12" s="42"/>
      <c r="E12" s="57"/>
      <c r="F12" s="177"/>
      <c r="G12" s="178"/>
    </row>
    <row r="13" spans="2:14" ht="52.5" customHeight="1" x14ac:dyDescent="0.25">
      <c r="B13" s="79" t="s">
        <v>1264</v>
      </c>
      <c r="C13" s="80" t="s">
        <v>4</v>
      </c>
      <c r="D13" s="80" t="s">
        <v>235</v>
      </c>
      <c r="E13" s="80" t="s">
        <v>358</v>
      </c>
      <c r="F13" s="179" t="s">
        <v>1798</v>
      </c>
      <c r="G13" s="180" t="str">
        <f>CONCATENATE("Цена с учетом скидки ",Содержание!D12,Содержание!E12)</f>
        <v>Цена с учетом скидки 0%</v>
      </c>
      <c r="H13" s="82" t="s">
        <v>675</v>
      </c>
    </row>
    <row r="14" spans="2:14" ht="52.5" customHeight="1" x14ac:dyDescent="0.25">
      <c r="B14" s="186"/>
      <c r="C14" s="185"/>
      <c r="D14" s="190" t="s">
        <v>2216</v>
      </c>
      <c r="E14" s="185"/>
      <c r="F14" s="187"/>
      <c r="G14" s="188"/>
      <c r="H14" s="189"/>
    </row>
    <row r="15" spans="2:14" ht="141.6" customHeight="1" x14ac:dyDescent="0.25">
      <c r="B15" s="174" t="s">
        <v>1933</v>
      </c>
      <c r="C15" s="9" t="s">
        <v>2189</v>
      </c>
      <c r="D15" s="171" t="s">
        <v>2190</v>
      </c>
      <c r="E15" s="9" t="s">
        <v>2191</v>
      </c>
      <c r="F15" s="23">
        <v>44316</v>
      </c>
      <c r="G15" s="58">
        <f>(1-Содержание!$D$12/100)*F15</f>
        <v>44316</v>
      </c>
      <c r="H15" s="56" t="s">
        <v>2208</v>
      </c>
    </row>
    <row r="16" spans="2:14" ht="153.94999999999999" customHeight="1" x14ac:dyDescent="0.25">
      <c r="B16" s="174" t="s">
        <v>1933</v>
      </c>
      <c r="C16" s="9" t="s">
        <v>2202</v>
      </c>
      <c r="D16" s="171" t="s">
        <v>2203</v>
      </c>
      <c r="E16" s="9" t="s">
        <v>2199</v>
      </c>
      <c r="F16" s="23">
        <v>49275</v>
      </c>
      <c r="G16" s="58">
        <f>(1-Содержание!$D$12/100)*F16</f>
        <v>49275</v>
      </c>
      <c r="H16" s="56" t="s">
        <v>2209</v>
      </c>
      <c r="I16" s="43"/>
      <c r="J16" s="43"/>
      <c r="K16" s="43"/>
      <c r="L16" s="43"/>
      <c r="M16" s="43"/>
      <c r="N16" s="43"/>
    </row>
    <row r="17" spans="2:8" ht="126" x14ac:dyDescent="0.25">
      <c r="B17" s="174" t="s">
        <v>1933</v>
      </c>
      <c r="C17" s="9" t="s">
        <v>2192</v>
      </c>
      <c r="D17" s="171" t="s">
        <v>2193</v>
      </c>
      <c r="E17" s="9" t="s">
        <v>2194</v>
      </c>
      <c r="F17" s="23">
        <v>57306</v>
      </c>
      <c r="G17" s="58">
        <f>(1-Содержание!$D$12/100)*F17</f>
        <v>57306</v>
      </c>
      <c r="H17" s="56" t="s">
        <v>2213</v>
      </c>
    </row>
    <row r="18" spans="2:8" ht="126" x14ac:dyDescent="0.25">
      <c r="B18" s="174" t="s">
        <v>1933</v>
      </c>
      <c r="C18" s="9" t="s">
        <v>2206</v>
      </c>
      <c r="D18" s="171" t="s">
        <v>2193</v>
      </c>
      <c r="E18" s="9" t="s">
        <v>2207</v>
      </c>
      <c r="F18" s="23">
        <v>72778</v>
      </c>
      <c r="G18" s="58">
        <f>(1-Содержание!$D$12/100)*F18</f>
        <v>72778</v>
      </c>
      <c r="H18" s="56" t="s">
        <v>2212</v>
      </c>
    </row>
    <row r="19" spans="2:8" ht="126" x14ac:dyDescent="0.25">
      <c r="B19" s="174" t="s">
        <v>1935</v>
      </c>
      <c r="C19" s="9" t="s">
        <v>2195</v>
      </c>
      <c r="D19" s="174" t="s">
        <v>2196</v>
      </c>
      <c r="E19" s="9" t="s">
        <v>2191</v>
      </c>
      <c r="F19" s="23">
        <v>44603</v>
      </c>
      <c r="G19" s="58">
        <f>(1-Содержание!$D$12/100)*F19</f>
        <v>44603</v>
      </c>
      <c r="H19" s="56" t="s">
        <v>2210</v>
      </c>
    </row>
    <row r="20" spans="2:8" ht="126" x14ac:dyDescent="0.25">
      <c r="B20" s="174" t="s">
        <v>1935</v>
      </c>
      <c r="C20" s="9" t="s">
        <v>2197</v>
      </c>
      <c r="D20" s="174" t="s">
        <v>2198</v>
      </c>
      <c r="E20" s="9" t="s">
        <v>2199</v>
      </c>
      <c r="F20" s="23">
        <v>47696</v>
      </c>
      <c r="G20" s="58">
        <f>(1-Содержание!$D$12/100)*F20</f>
        <v>47696</v>
      </c>
      <c r="H20" s="56" t="s">
        <v>2211</v>
      </c>
    </row>
    <row r="21" spans="2:8" ht="126" x14ac:dyDescent="0.25">
      <c r="B21" s="174" t="s">
        <v>1935</v>
      </c>
      <c r="C21" s="9" t="s">
        <v>2200</v>
      </c>
      <c r="D21" s="174" t="s">
        <v>2201</v>
      </c>
      <c r="E21" s="9" t="s">
        <v>2194</v>
      </c>
      <c r="F21" s="58">
        <v>57390</v>
      </c>
      <c r="G21" s="58">
        <f>(1-Содержание!$D$12/100)*F21</f>
        <v>57390</v>
      </c>
      <c r="H21" s="59" t="s">
        <v>2215</v>
      </c>
    </row>
    <row r="22" spans="2:8" ht="126" x14ac:dyDescent="0.25">
      <c r="B22" s="174" t="s">
        <v>1935</v>
      </c>
      <c r="C22" s="9" t="s">
        <v>2200</v>
      </c>
      <c r="D22" s="174" t="s">
        <v>2201</v>
      </c>
      <c r="E22" s="9" t="s">
        <v>2207</v>
      </c>
      <c r="F22" s="58">
        <v>65200</v>
      </c>
      <c r="G22" s="58">
        <f>(1-Содержание!$D$12/100)*F22</f>
        <v>65200</v>
      </c>
      <c r="H22" s="59" t="s">
        <v>2214</v>
      </c>
    </row>
    <row r="24" spans="2:8" x14ac:dyDescent="0.25">
      <c r="D24" s="38"/>
    </row>
    <row r="42" spans="4:4" x14ac:dyDescent="0.25">
      <c r="D42" s="181" t="s">
        <v>236</v>
      </c>
    </row>
  </sheetData>
  <autoFilter ref="B13:B16" xr:uid="{00000000-0009-0000-0000-000007000000}"/>
  <mergeCells count="2">
    <mergeCell ref="B1:B12"/>
    <mergeCell ref="D10:G10"/>
  </mergeCells>
  <pageMargins left="0.7" right="0.7" top="0.75" bottom="0.75" header="0.3" footer="0.3"/>
  <pageSetup paperSize="9"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0:H87"/>
  <sheetViews>
    <sheetView topLeftCell="B1" zoomScale="70" zoomScaleNormal="70" workbookViewId="0">
      <selection activeCell="G14" sqref="G14"/>
    </sheetView>
  </sheetViews>
  <sheetFormatPr defaultColWidth="8.7109375" defaultRowHeight="15" x14ac:dyDescent="0.25"/>
  <cols>
    <col min="1" max="1" width="3.5703125" customWidth="1"/>
    <col min="2" max="2" width="36.28515625" style="8" customWidth="1"/>
    <col min="3" max="3" width="29" style="8" customWidth="1"/>
    <col min="4" max="4" width="21.28515625" style="8" customWidth="1"/>
    <col min="5" max="5" width="23.140625" style="8" customWidth="1"/>
    <col min="6" max="6" width="16.140625" style="8" customWidth="1"/>
    <col min="7" max="7" width="17.140625" customWidth="1"/>
    <col min="8" max="8" width="96" style="66" customWidth="1"/>
  </cols>
  <sheetData>
    <row r="10" spans="2:8" ht="21" x14ac:dyDescent="0.35">
      <c r="C10" s="232" t="s">
        <v>1937</v>
      </c>
      <c r="D10" s="232"/>
      <c r="E10" s="232"/>
      <c r="F10" s="232"/>
      <c r="G10" s="232"/>
    </row>
    <row r="12" spans="2:8" x14ac:dyDescent="0.25">
      <c r="E12" s="60"/>
      <c r="F12" s="48"/>
    </row>
    <row r="13" spans="2:8" ht="32.25" customHeight="1" x14ac:dyDescent="0.25">
      <c r="B13" s="79" t="s">
        <v>1264</v>
      </c>
      <c r="C13" s="79" t="s">
        <v>235</v>
      </c>
      <c r="D13" s="79" t="s">
        <v>4</v>
      </c>
      <c r="E13" s="79" t="s">
        <v>358</v>
      </c>
      <c r="F13" s="81" t="s">
        <v>1798</v>
      </c>
      <c r="G13" s="72" t="str">
        <f>CONCATENATE("Цена с учетом скидки ",Содержание!$D$12,"%")</f>
        <v>Цена с учетом скидки 0%</v>
      </c>
      <c r="H13" s="82" t="s">
        <v>675</v>
      </c>
    </row>
    <row r="14" spans="2:8" ht="75" x14ac:dyDescent="0.25">
      <c r="B14" s="20" t="s">
        <v>1938</v>
      </c>
      <c r="C14" s="4" t="s">
        <v>1939</v>
      </c>
      <c r="D14" s="4" t="s">
        <v>1940</v>
      </c>
      <c r="E14" s="4" t="s">
        <v>503</v>
      </c>
      <c r="F14" s="26">
        <v>38507.775000000001</v>
      </c>
      <c r="G14" s="61">
        <f>(1-Содержание!$D$12/100)*F14</f>
        <v>38507.775000000001</v>
      </c>
      <c r="H14" s="65" t="s">
        <v>1941</v>
      </c>
    </row>
    <row r="15" spans="2:8" ht="75" x14ac:dyDescent="0.25">
      <c r="B15" s="20" t="s">
        <v>1938</v>
      </c>
      <c r="C15" s="4" t="s">
        <v>1939</v>
      </c>
      <c r="D15" s="4" t="s">
        <v>1942</v>
      </c>
      <c r="E15" s="4" t="s">
        <v>504</v>
      </c>
      <c r="F15" s="26">
        <v>40875.032500000001</v>
      </c>
      <c r="G15" s="61">
        <f>(1-Содержание!$D$12/100)*F15</f>
        <v>40875.032500000001</v>
      </c>
      <c r="H15" s="65" t="s">
        <v>1943</v>
      </c>
    </row>
    <row r="16" spans="2:8" ht="75" x14ac:dyDescent="0.25">
      <c r="B16" s="20" t="s">
        <v>1938</v>
      </c>
      <c r="C16" s="4" t="s">
        <v>1939</v>
      </c>
      <c r="D16" s="4" t="s">
        <v>1944</v>
      </c>
      <c r="E16" s="4" t="s">
        <v>505</v>
      </c>
      <c r="F16" s="26">
        <v>40853.784166666657</v>
      </c>
      <c r="G16" s="61">
        <f>(1-Содержание!$D$12/100)*F16</f>
        <v>40853.784166666657</v>
      </c>
      <c r="H16" s="65" t="s">
        <v>1945</v>
      </c>
    </row>
    <row r="17" spans="2:8" ht="75" x14ac:dyDescent="0.25">
      <c r="B17" s="20" t="s">
        <v>1938</v>
      </c>
      <c r="C17" s="4" t="s">
        <v>1939</v>
      </c>
      <c r="D17" s="4" t="s">
        <v>1946</v>
      </c>
      <c r="E17" s="4" t="s">
        <v>506</v>
      </c>
      <c r="F17" s="26">
        <v>43321.488333333327</v>
      </c>
      <c r="G17" s="61">
        <f>(1-Содержание!$D$12/100)*F17</f>
        <v>43321.488333333327</v>
      </c>
      <c r="H17" s="65" t="s">
        <v>1947</v>
      </c>
    </row>
    <row r="18" spans="2:8" ht="75" x14ac:dyDescent="0.25">
      <c r="B18" s="20" t="s">
        <v>1938</v>
      </c>
      <c r="C18" s="4" t="s">
        <v>1939</v>
      </c>
      <c r="D18" s="4" t="s">
        <v>1948</v>
      </c>
      <c r="E18" s="4" t="s">
        <v>653</v>
      </c>
      <c r="F18" s="26">
        <v>47313.277499999997</v>
      </c>
      <c r="G18" s="61">
        <f>(1-Содержание!$D$12/100)*F18</f>
        <v>47313.277499999997</v>
      </c>
      <c r="H18" s="65" t="s">
        <v>1949</v>
      </c>
    </row>
    <row r="19" spans="2:8" ht="75" x14ac:dyDescent="0.25">
      <c r="B19" s="20" t="s">
        <v>1938</v>
      </c>
      <c r="C19" s="4" t="s">
        <v>1939</v>
      </c>
      <c r="D19" s="4" t="s">
        <v>1950</v>
      </c>
      <c r="E19" s="4" t="s">
        <v>654</v>
      </c>
      <c r="F19" s="26">
        <v>50125.784166666657</v>
      </c>
      <c r="G19" s="61">
        <f>(1-Содержание!$D$12/100)*F19</f>
        <v>50125.784166666657</v>
      </c>
      <c r="H19" s="65" t="s">
        <v>1951</v>
      </c>
    </row>
    <row r="20" spans="2:8" ht="75" x14ac:dyDescent="0.25">
      <c r="B20" s="20" t="s">
        <v>1938</v>
      </c>
      <c r="C20" s="4" t="s">
        <v>1939</v>
      </c>
      <c r="D20" s="4" t="s">
        <v>1952</v>
      </c>
      <c r="E20" s="4" t="s">
        <v>655</v>
      </c>
      <c r="F20" s="26">
        <v>49165.745833333327</v>
      </c>
      <c r="G20" s="61">
        <f>(1-Содержание!$D$12/100)*F20</f>
        <v>49165.745833333327</v>
      </c>
      <c r="H20" s="65" t="s">
        <v>1953</v>
      </c>
    </row>
    <row r="21" spans="2:8" ht="75" x14ac:dyDescent="0.25">
      <c r="B21" s="20" t="s">
        <v>1938</v>
      </c>
      <c r="C21" s="4" t="s">
        <v>1939</v>
      </c>
      <c r="D21" s="4" t="s">
        <v>1954</v>
      </c>
      <c r="E21" s="4" t="s">
        <v>656</v>
      </c>
      <c r="F21" s="26">
        <v>52187.838333333326</v>
      </c>
      <c r="G21" s="61">
        <f>(1-Содержание!$D$12/100)*F21</f>
        <v>52187.838333333326</v>
      </c>
      <c r="H21" s="65" t="s">
        <v>1955</v>
      </c>
    </row>
    <row r="22" spans="2:8" ht="75" x14ac:dyDescent="0.25">
      <c r="B22" s="20" t="s">
        <v>1938</v>
      </c>
      <c r="C22" s="4" t="s">
        <v>1939</v>
      </c>
      <c r="D22" s="4" t="s">
        <v>1956</v>
      </c>
      <c r="E22" s="4" t="s">
        <v>657</v>
      </c>
      <c r="F22" s="26">
        <v>51014.35083333333</v>
      </c>
      <c r="G22" s="61">
        <f>(1-Содержание!$D$12/100)*F22</f>
        <v>51014.35083333333</v>
      </c>
      <c r="H22" s="65" t="s">
        <v>1957</v>
      </c>
    </row>
    <row r="23" spans="2:8" ht="75" x14ac:dyDescent="0.25">
      <c r="B23" s="20" t="s">
        <v>1938</v>
      </c>
      <c r="C23" s="4" t="s">
        <v>1939</v>
      </c>
      <c r="D23" s="4" t="s">
        <v>1958</v>
      </c>
      <c r="E23" s="4" t="s">
        <v>658</v>
      </c>
      <c r="F23" s="26">
        <v>54249.892499999987</v>
      </c>
      <c r="G23" s="61">
        <f>(1-Содержание!$D$12/100)*F23</f>
        <v>54249.892499999987</v>
      </c>
      <c r="H23" s="65" t="s">
        <v>1959</v>
      </c>
    </row>
    <row r="24" spans="2:8" ht="75" x14ac:dyDescent="0.25">
      <c r="B24" s="20" t="s">
        <v>1938</v>
      </c>
      <c r="C24" s="4" t="s">
        <v>1939</v>
      </c>
      <c r="D24" s="4" t="s">
        <v>1960</v>
      </c>
      <c r="E24" s="4" t="s">
        <v>659</v>
      </c>
      <c r="F24" s="26">
        <v>53993.946666666663</v>
      </c>
      <c r="G24" s="61">
        <f>(1-Содержание!$D$12/100)*F24</f>
        <v>53993.946666666663</v>
      </c>
      <c r="H24" s="65" t="s">
        <v>1961</v>
      </c>
    </row>
    <row r="25" spans="2:8" ht="75" x14ac:dyDescent="0.25">
      <c r="B25" s="20" t="s">
        <v>1938</v>
      </c>
      <c r="C25" s="4" t="s">
        <v>1939</v>
      </c>
      <c r="D25" s="4" t="s">
        <v>1962</v>
      </c>
      <c r="E25" s="4" t="s">
        <v>660</v>
      </c>
      <c r="F25" s="26">
        <v>57243.97583333333</v>
      </c>
      <c r="G25" s="61">
        <f>(1-Содержание!$D$12/100)*F25</f>
        <v>57243.97583333333</v>
      </c>
      <c r="H25" s="65" t="s">
        <v>1963</v>
      </c>
    </row>
    <row r="26" spans="2:8" ht="75" x14ac:dyDescent="0.25">
      <c r="B26" s="20" t="s">
        <v>1938</v>
      </c>
      <c r="C26" s="4" t="s">
        <v>1939</v>
      </c>
      <c r="D26" s="4" t="s">
        <v>1964</v>
      </c>
      <c r="E26" s="4" t="s">
        <v>661</v>
      </c>
      <c r="F26" s="26">
        <v>56968.713333333326</v>
      </c>
      <c r="G26" s="61">
        <f>(1-Содержание!$D$12/100)*F26</f>
        <v>56968.713333333326</v>
      </c>
      <c r="H26" s="65" t="s">
        <v>1965</v>
      </c>
    </row>
    <row r="27" spans="2:8" ht="75" x14ac:dyDescent="0.25">
      <c r="B27" s="20" t="s">
        <v>1938</v>
      </c>
      <c r="C27" s="4" t="s">
        <v>1939</v>
      </c>
      <c r="D27" s="4" t="s">
        <v>1966</v>
      </c>
      <c r="E27" s="4" t="s">
        <v>662</v>
      </c>
      <c r="F27" s="26">
        <v>60239.025000000001</v>
      </c>
      <c r="G27" s="61">
        <f>(1-Содержание!$D$12/100)*F27</f>
        <v>60239.025000000001</v>
      </c>
      <c r="H27" s="65" t="s">
        <v>1961</v>
      </c>
    </row>
    <row r="28" spans="2:8" ht="75" x14ac:dyDescent="0.25">
      <c r="B28" s="20" t="s">
        <v>1938</v>
      </c>
      <c r="C28" s="4" t="s">
        <v>1939</v>
      </c>
      <c r="D28" s="4" t="s">
        <v>1967</v>
      </c>
      <c r="E28" s="4" t="s">
        <v>663</v>
      </c>
      <c r="F28" s="26">
        <v>58524.67083333333</v>
      </c>
      <c r="G28" s="61">
        <f>(1-Содержание!$D$12/100)*F28</f>
        <v>58524.67083333333</v>
      </c>
      <c r="H28" s="65" t="s">
        <v>1968</v>
      </c>
    </row>
    <row r="29" spans="2:8" ht="75" x14ac:dyDescent="0.25">
      <c r="B29" s="20" t="s">
        <v>1938</v>
      </c>
      <c r="C29" s="4" t="s">
        <v>1939</v>
      </c>
      <c r="D29" s="4" t="s">
        <v>1969</v>
      </c>
      <c r="E29" s="4" t="s">
        <v>664</v>
      </c>
      <c r="F29" s="26">
        <v>62383.174999999996</v>
      </c>
      <c r="G29" s="61">
        <f>(1-Содержание!$D$12/100)*F29</f>
        <v>62383.174999999996</v>
      </c>
      <c r="H29" s="65" t="s">
        <v>1970</v>
      </c>
    </row>
    <row r="30" spans="2:8" ht="75" x14ac:dyDescent="0.25">
      <c r="B30" s="20" t="s">
        <v>1938</v>
      </c>
      <c r="C30" s="4" t="s">
        <v>1939</v>
      </c>
      <c r="D30" s="4" t="s">
        <v>1971</v>
      </c>
      <c r="E30" s="4" t="s">
        <v>665</v>
      </c>
      <c r="F30" s="26">
        <v>65926.81749999999</v>
      </c>
      <c r="G30" s="61">
        <f>(1-Содержание!$D$12/100)*F30</f>
        <v>65926.81749999999</v>
      </c>
      <c r="H30" s="65" t="s">
        <v>1972</v>
      </c>
    </row>
    <row r="31" spans="2:8" ht="75" x14ac:dyDescent="0.25">
      <c r="B31" s="20" t="s">
        <v>1938</v>
      </c>
      <c r="C31" s="4" t="s">
        <v>1939</v>
      </c>
      <c r="D31" s="4" t="s">
        <v>1973</v>
      </c>
      <c r="E31" s="4" t="s">
        <v>666</v>
      </c>
      <c r="F31" s="26">
        <v>70339.709999999992</v>
      </c>
      <c r="G31" s="61">
        <f>(1-Содержание!$D$12/100)*F31</f>
        <v>70339.709999999992</v>
      </c>
      <c r="H31" s="65" t="s">
        <v>1974</v>
      </c>
    </row>
    <row r="32" spans="2:8" ht="75" x14ac:dyDescent="0.25">
      <c r="B32" s="20" t="s">
        <v>1938</v>
      </c>
      <c r="C32" s="4" t="s">
        <v>1939</v>
      </c>
      <c r="D32" s="4" t="s">
        <v>1975</v>
      </c>
      <c r="E32" s="4" t="s">
        <v>667</v>
      </c>
      <c r="F32" s="26">
        <v>68045.85583333332</v>
      </c>
      <c r="G32" s="61">
        <f>(1-Содержание!$D$12/100)*F32</f>
        <v>68045.85583333332</v>
      </c>
      <c r="H32" s="65" t="s">
        <v>1976</v>
      </c>
    </row>
    <row r="33" spans="2:8" ht="75" x14ac:dyDescent="0.25">
      <c r="B33" s="20" t="s">
        <v>1938</v>
      </c>
      <c r="C33" s="4" t="s">
        <v>1939</v>
      </c>
      <c r="D33" s="4" t="s">
        <v>1977</v>
      </c>
      <c r="E33" s="4" t="s">
        <v>668</v>
      </c>
      <c r="F33" s="26">
        <v>72597.828333333324</v>
      </c>
      <c r="G33" s="61">
        <f>(1-Содержание!$D$12/100)*F33</f>
        <v>72597.828333333324</v>
      </c>
      <c r="H33" s="65" t="s">
        <v>1978</v>
      </c>
    </row>
    <row r="34" spans="2:8" ht="75" x14ac:dyDescent="0.25">
      <c r="B34" s="20" t="s">
        <v>1938</v>
      </c>
      <c r="C34" s="4" t="s">
        <v>1939</v>
      </c>
      <c r="D34" s="4" t="s">
        <v>1979</v>
      </c>
      <c r="E34" s="4" t="s">
        <v>669</v>
      </c>
      <c r="F34" s="26">
        <v>70163.92833333333</v>
      </c>
      <c r="G34" s="61">
        <f>(1-Содержание!$D$12/100)*F34</f>
        <v>70163.92833333333</v>
      </c>
      <c r="H34" s="65" t="s">
        <v>1980</v>
      </c>
    </row>
    <row r="35" spans="2:8" ht="75" x14ac:dyDescent="0.25">
      <c r="B35" s="62" t="s">
        <v>1938</v>
      </c>
      <c r="C35" s="63" t="s">
        <v>1939</v>
      </c>
      <c r="D35" s="63" t="s">
        <v>1981</v>
      </c>
      <c r="E35" s="63" t="s">
        <v>670</v>
      </c>
      <c r="F35" s="64">
        <v>74851.117499999993</v>
      </c>
      <c r="G35" s="61">
        <f>(1-Содержание!$D$12/100)*F35</f>
        <v>74851.117499999993</v>
      </c>
      <c r="H35" s="65" t="s">
        <v>1982</v>
      </c>
    </row>
    <row r="36" spans="2:8" ht="75" x14ac:dyDescent="0.25">
      <c r="B36" s="20" t="s">
        <v>1983</v>
      </c>
      <c r="C36" s="4" t="s">
        <v>1984</v>
      </c>
      <c r="D36" s="4" t="s">
        <v>1985</v>
      </c>
      <c r="E36" s="4" t="s">
        <v>499</v>
      </c>
      <c r="F36" s="26">
        <v>31804.891666666663</v>
      </c>
      <c r="G36" s="61">
        <f>(1-Содержание!$D$12/100)*F36</f>
        <v>31804.891666666663</v>
      </c>
      <c r="H36" s="65" t="s">
        <v>1986</v>
      </c>
    </row>
    <row r="37" spans="2:8" ht="75" x14ac:dyDescent="0.25">
      <c r="B37" s="20" t="s">
        <v>1983</v>
      </c>
      <c r="C37" s="4" t="s">
        <v>1984</v>
      </c>
      <c r="D37" s="4" t="s">
        <v>1987</v>
      </c>
      <c r="E37" s="4" t="s">
        <v>500</v>
      </c>
      <c r="F37" s="26">
        <v>33740.421666666662</v>
      </c>
      <c r="G37" s="61">
        <f>(1-Содержание!$D$12/100)*F37</f>
        <v>33740.421666666662</v>
      </c>
      <c r="H37" s="65" t="s">
        <v>1988</v>
      </c>
    </row>
    <row r="38" spans="2:8" ht="75" x14ac:dyDescent="0.25">
      <c r="B38" s="20" t="s">
        <v>1983</v>
      </c>
      <c r="C38" s="4" t="s">
        <v>1984</v>
      </c>
      <c r="D38" s="4" t="s">
        <v>1989</v>
      </c>
      <c r="E38" s="4" t="s">
        <v>501</v>
      </c>
      <c r="F38" s="26">
        <v>34017.61583333333</v>
      </c>
      <c r="G38" s="61">
        <f>(1-Содержание!$D$12/100)*F38</f>
        <v>34017.61583333333</v>
      </c>
      <c r="H38" s="65" t="s">
        <v>1990</v>
      </c>
    </row>
    <row r="39" spans="2:8" ht="75" x14ac:dyDescent="0.25">
      <c r="B39" s="20" t="s">
        <v>1983</v>
      </c>
      <c r="C39" s="4" t="s">
        <v>1984</v>
      </c>
      <c r="D39" s="4" t="s">
        <v>1991</v>
      </c>
      <c r="E39" s="4" t="s">
        <v>502</v>
      </c>
      <c r="F39" s="26">
        <v>37142.086666666662</v>
      </c>
      <c r="G39" s="61">
        <f>(1-Содержание!$D$12/100)*F39</f>
        <v>37142.086666666662</v>
      </c>
      <c r="H39" s="65" t="s">
        <v>1992</v>
      </c>
    </row>
    <row r="40" spans="2:8" ht="75" x14ac:dyDescent="0.25">
      <c r="B40" s="20" t="s">
        <v>1983</v>
      </c>
      <c r="C40" s="4" t="s">
        <v>1984</v>
      </c>
      <c r="D40" s="4" t="s">
        <v>1993</v>
      </c>
      <c r="E40" s="4" t="s">
        <v>503</v>
      </c>
      <c r="F40" s="26">
        <v>36236.135000000002</v>
      </c>
      <c r="G40" s="61">
        <f>(1-Содержание!$D$12/100)*F40</f>
        <v>36236.135000000002</v>
      </c>
      <c r="H40" s="65" t="s">
        <v>1994</v>
      </c>
    </row>
    <row r="41" spans="2:8" ht="75" x14ac:dyDescent="0.25">
      <c r="B41" s="20" t="s">
        <v>1983</v>
      </c>
      <c r="C41" s="4" t="s">
        <v>1984</v>
      </c>
      <c r="D41" s="4" t="s">
        <v>1995</v>
      </c>
      <c r="E41" s="4" t="s">
        <v>504</v>
      </c>
      <c r="F41" s="26">
        <v>39577.918333333328</v>
      </c>
      <c r="G41" s="61">
        <f>(1-Содержание!$D$12/100)*F41</f>
        <v>39577.918333333328</v>
      </c>
      <c r="H41" s="65" t="s">
        <v>1996</v>
      </c>
    </row>
    <row r="42" spans="2:8" ht="75" x14ac:dyDescent="0.25">
      <c r="B42" s="20" t="s">
        <v>1983</v>
      </c>
      <c r="C42" s="4" t="s">
        <v>1984</v>
      </c>
      <c r="D42" s="4" t="s">
        <v>1997</v>
      </c>
      <c r="E42" s="4" t="s">
        <v>505</v>
      </c>
      <c r="F42" s="26">
        <v>38800.422500000001</v>
      </c>
      <c r="G42" s="61">
        <f>(1-Содержание!$D$12/100)*F42</f>
        <v>38800.422500000001</v>
      </c>
      <c r="H42" s="65" t="s">
        <v>1998</v>
      </c>
    </row>
    <row r="43" spans="2:8" ht="75" x14ac:dyDescent="0.25">
      <c r="B43" s="20" t="s">
        <v>1983</v>
      </c>
      <c r="C43" s="4" t="s">
        <v>1984</v>
      </c>
      <c r="D43" s="4" t="s">
        <v>1999</v>
      </c>
      <c r="E43" s="4" t="s">
        <v>506</v>
      </c>
      <c r="F43" s="26">
        <v>42369.176666666659</v>
      </c>
      <c r="G43" s="61">
        <f>(1-Содержание!$D$12/100)*F43</f>
        <v>42369.176666666659</v>
      </c>
      <c r="H43" s="65" t="s">
        <v>2000</v>
      </c>
    </row>
    <row r="44" spans="2:8" ht="75" x14ac:dyDescent="0.25">
      <c r="B44" s="20" t="s">
        <v>1983</v>
      </c>
      <c r="C44" s="4" t="s">
        <v>1984</v>
      </c>
      <c r="D44" s="4" t="s">
        <v>2001</v>
      </c>
      <c r="E44" s="4" t="s">
        <v>653</v>
      </c>
      <c r="F44" s="26">
        <v>41360.846666666657</v>
      </c>
      <c r="G44" s="61">
        <f>(1-Содержание!$D$12/100)*F44</f>
        <v>41360.846666666657</v>
      </c>
      <c r="H44" s="65" t="s">
        <v>2002</v>
      </c>
    </row>
    <row r="45" spans="2:8" ht="75" x14ac:dyDescent="0.25">
      <c r="B45" s="20" t="s">
        <v>1983</v>
      </c>
      <c r="C45" s="4" t="s">
        <v>1984</v>
      </c>
      <c r="D45" s="4" t="s">
        <v>2003</v>
      </c>
      <c r="E45" s="4" t="s">
        <v>654</v>
      </c>
      <c r="F45" s="26">
        <v>45155.605833333328</v>
      </c>
      <c r="G45" s="61">
        <f>(1-Содержание!$D$12/100)*F45</f>
        <v>45155.605833333328</v>
      </c>
      <c r="H45" s="65" t="s">
        <v>2004</v>
      </c>
    </row>
    <row r="46" spans="2:8" ht="75" x14ac:dyDescent="0.25">
      <c r="B46" s="20" t="s">
        <v>1983</v>
      </c>
      <c r="C46" s="4" t="s">
        <v>1984</v>
      </c>
      <c r="D46" s="4" t="s">
        <v>2005</v>
      </c>
      <c r="E46" s="4" t="s">
        <v>655</v>
      </c>
      <c r="F46" s="26">
        <v>43581.297500000001</v>
      </c>
      <c r="G46" s="61">
        <f>(1-Содержание!$D$12/100)*F46</f>
        <v>43581.297500000001</v>
      </c>
      <c r="H46" s="65" t="s">
        <v>2006</v>
      </c>
    </row>
    <row r="47" spans="2:8" ht="75" x14ac:dyDescent="0.25">
      <c r="B47" s="20" t="s">
        <v>1983</v>
      </c>
      <c r="C47" s="4" t="s">
        <v>1984</v>
      </c>
      <c r="D47" s="4" t="s">
        <v>2007</v>
      </c>
      <c r="E47" s="4" t="s">
        <v>656</v>
      </c>
      <c r="F47" s="26">
        <v>47712.166666666657</v>
      </c>
      <c r="G47" s="61">
        <f>(1-Содержание!$D$12/100)*F47</f>
        <v>47712.166666666657</v>
      </c>
      <c r="H47" s="65" t="s">
        <v>2008</v>
      </c>
    </row>
    <row r="48" spans="2:8" ht="75" x14ac:dyDescent="0.25">
      <c r="B48" s="20" t="s">
        <v>1983</v>
      </c>
      <c r="C48" s="4" t="s">
        <v>1984</v>
      </c>
      <c r="D48" s="4" t="s">
        <v>2009</v>
      </c>
      <c r="E48" s="4" t="s">
        <v>657</v>
      </c>
      <c r="F48" s="26">
        <v>45797.885000000002</v>
      </c>
      <c r="G48" s="61">
        <f>(1-Содержание!$D$12/100)*F48</f>
        <v>45797.885000000002</v>
      </c>
      <c r="H48" s="65" t="s">
        <v>2010</v>
      </c>
    </row>
    <row r="49" spans="2:8" ht="75" x14ac:dyDescent="0.25">
      <c r="B49" s="20" t="s">
        <v>1983</v>
      </c>
      <c r="C49" s="4" t="s">
        <v>1984</v>
      </c>
      <c r="D49" s="4" t="s">
        <v>2011</v>
      </c>
      <c r="E49" s="4" t="s">
        <v>658</v>
      </c>
      <c r="F49" s="26">
        <v>50263.898333333324</v>
      </c>
      <c r="G49" s="61">
        <f>(1-Содержание!$D$12/100)*F49</f>
        <v>50263.898333333324</v>
      </c>
      <c r="H49" s="65" t="s">
        <v>2012</v>
      </c>
    </row>
    <row r="50" spans="2:8" ht="75" x14ac:dyDescent="0.25">
      <c r="B50" s="20" t="s">
        <v>1983</v>
      </c>
      <c r="C50" s="4" t="s">
        <v>1984</v>
      </c>
      <c r="D50" s="4" t="s">
        <v>2013</v>
      </c>
      <c r="E50" s="4" t="s">
        <v>659</v>
      </c>
      <c r="F50" s="26">
        <v>48368.933333333327</v>
      </c>
      <c r="G50" s="61">
        <f>(1-Содержание!$D$12/100)*F50</f>
        <v>48368.933333333327</v>
      </c>
      <c r="H50" s="65" t="s">
        <v>2014</v>
      </c>
    </row>
    <row r="51" spans="2:8" ht="75" x14ac:dyDescent="0.25">
      <c r="B51" s="20" t="s">
        <v>1983</v>
      </c>
      <c r="C51" s="4" t="s">
        <v>1984</v>
      </c>
      <c r="D51" s="4" t="s">
        <v>2015</v>
      </c>
      <c r="E51" s="4" t="s">
        <v>660</v>
      </c>
      <c r="F51" s="26">
        <v>52701.66166666666</v>
      </c>
      <c r="G51" s="61">
        <f>(1-Содержание!$D$12/100)*F51</f>
        <v>52701.66166666666</v>
      </c>
      <c r="H51" s="65" t="s">
        <v>2016</v>
      </c>
    </row>
    <row r="52" spans="2:8" ht="75" x14ac:dyDescent="0.25">
      <c r="B52" s="20" t="s">
        <v>1983</v>
      </c>
      <c r="C52" s="4" t="s">
        <v>1984</v>
      </c>
      <c r="D52" s="4" t="s">
        <v>2017</v>
      </c>
      <c r="E52" s="4" t="s">
        <v>661</v>
      </c>
      <c r="F52" s="26">
        <v>50939.981666666659</v>
      </c>
      <c r="G52" s="61">
        <f>(1-Содержание!$D$12/100)*F52</f>
        <v>50939.981666666659</v>
      </c>
      <c r="H52" s="65" t="s">
        <v>2018</v>
      </c>
    </row>
    <row r="53" spans="2:8" ht="75" x14ac:dyDescent="0.25">
      <c r="B53" s="20" t="s">
        <v>1983</v>
      </c>
      <c r="C53" s="4" t="s">
        <v>1984</v>
      </c>
      <c r="D53" s="4" t="s">
        <v>2019</v>
      </c>
      <c r="E53" s="4" t="s">
        <v>662</v>
      </c>
      <c r="F53" s="26">
        <v>55137.493333333332</v>
      </c>
      <c r="G53" s="61">
        <f>(1-Содержание!$D$12/100)*F53</f>
        <v>55137.493333333332</v>
      </c>
      <c r="H53" s="65" t="s">
        <v>2020</v>
      </c>
    </row>
    <row r="54" spans="2:8" ht="75" x14ac:dyDescent="0.25">
      <c r="B54" s="20" t="s">
        <v>1983</v>
      </c>
      <c r="C54" s="4" t="s">
        <v>1984</v>
      </c>
      <c r="D54" s="4" t="s">
        <v>2021</v>
      </c>
      <c r="E54" s="4" t="s">
        <v>663</v>
      </c>
      <c r="F54" s="26">
        <v>52725.807499999995</v>
      </c>
      <c r="G54" s="61">
        <f>(1-Содержание!$D$12/100)*F54</f>
        <v>52725.807499999995</v>
      </c>
      <c r="H54" s="65" t="s">
        <v>2022</v>
      </c>
    </row>
    <row r="55" spans="2:8" ht="75" x14ac:dyDescent="0.25">
      <c r="B55" s="20" t="s">
        <v>1983</v>
      </c>
      <c r="C55" s="4" t="s">
        <v>1984</v>
      </c>
      <c r="D55" s="4" t="s">
        <v>2023</v>
      </c>
      <c r="E55" s="4" t="s">
        <v>664</v>
      </c>
      <c r="F55" s="26">
        <v>58763.231666666659</v>
      </c>
      <c r="G55" s="61">
        <f>(1-Содержание!$D$12/100)*F55</f>
        <v>58763.231666666659</v>
      </c>
      <c r="H55" s="65" t="s">
        <v>2024</v>
      </c>
    </row>
    <row r="56" spans="2:8" ht="75" x14ac:dyDescent="0.25">
      <c r="B56" s="20" t="s">
        <v>1983</v>
      </c>
      <c r="C56" s="4" t="s">
        <v>1984</v>
      </c>
      <c r="D56" s="4" t="s">
        <v>2025</v>
      </c>
      <c r="E56" s="4" t="s">
        <v>665</v>
      </c>
      <c r="F56" s="26">
        <v>59738.723333333321</v>
      </c>
      <c r="G56" s="61">
        <f>(1-Содержание!$D$12/100)*F56</f>
        <v>59738.723333333321</v>
      </c>
      <c r="H56" s="65" t="s">
        <v>2026</v>
      </c>
    </row>
    <row r="57" spans="2:8" ht="75" x14ac:dyDescent="0.25">
      <c r="B57" s="20" t="s">
        <v>1983</v>
      </c>
      <c r="C57" s="4" t="s">
        <v>1984</v>
      </c>
      <c r="D57" s="4" t="s">
        <v>2027</v>
      </c>
      <c r="E57" s="4" t="s">
        <v>666</v>
      </c>
      <c r="F57" s="26">
        <v>68106.703333333324</v>
      </c>
      <c r="G57" s="61">
        <f>(1-Содержание!$D$12/100)*F57</f>
        <v>68106.703333333324</v>
      </c>
      <c r="H57" s="65" t="s">
        <v>2028</v>
      </c>
    </row>
    <row r="58" spans="2:8" ht="75" x14ac:dyDescent="0.25">
      <c r="B58" s="20" t="s">
        <v>1983</v>
      </c>
      <c r="C58" s="4" t="s">
        <v>1984</v>
      </c>
      <c r="D58" s="4" t="s">
        <v>2029</v>
      </c>
      <c r="E58" s="4" t="s">
        <v>667</v>
      </c>
      <c r="F58" s="26">
        <v>62389.935833333322</v>
      </c>
      <c r="G58" s="61">
        <f>(1-Содержание!$D$12/100)*F58</f>
        <v>62389.935833333322</v>
      </c>
      <c r="H58" s="65" t="s">
        <v>2030</v>
      </c>
    </row>
    <row r="59" spans="2:8" ht="75" x14ac:dyDescent="0.25">
      <c r="B59" s="20" t="s">
        <v>1983</v>
      </c>
      <c r="C59" s="4" t="s">
        <v>1984</v>
      </c>
      <c r="D59" s="4" t="s">
        <v>2031</v>
      </c>
      <c r="E59" s="4" t="s">
        <v>668</v>
      </c>
      <c r="F59" s="26">
        <v>69657.831666666665</v>
      </c>
      <c r="G59" s="61">
        <f>(1-Содержание!$D$12/100)*F59</f>
        <v>69657.831666666665</v>
      </c>
      <c r="H59" s="65" t="s">
        <v>2032</v>
      </c>
    </row>
    <row r="60" spans="2:8" ht="75" x14ac:dyDescent="0.25">
      <c r="B60" s="20" t="s">
        <v>1983</v>
      </c>
      <c r="C60" s="4" t="s">
        <v>1984</v>
      </c>
      <c r="D60" s="4" t="s">
        <v>2033</v>
      </c>
      <c r="E60" s="4" t="s">
        <v>669</v>
      </c>
      <c r="F60" s="26">
        <v>65727.855833333335</v>
      </c>
      <c r="G60" s="61">
        <f>(1-Содержание!$D$12/100)*F60</f>
        <v>65727.855833333335</v>
      </c>
      <c r="H60" s="65" t="s">
        <v>2034</v>
      </c>
    </row>
    <row r="61" spans="2:8" ht="75" x14ac:dyDescent="0.25">
      <c r="B61" s="20" t="s">
        <v>1983</v>
      </c>
      <c r="C61" s="4" t="s">
        <v>1984</v>
      </c>
      <c r="D61" s="4" t="s">
        <v>2035</v>
      </c>
      <c r="E61" s="4" t="s">
        <v>670</v>
      </c>
      <c r="F61" s="26">
        <v>71200.267500000002</v>
      </c>
      <c r="G61" s="61">
        <f>(1-Содержание!$D$12/100)*F61</f>
        <v>71200.267500000002</v>
      </c>
      <c r="H61" s="65" t="s">
        <v>2036</v>
      </c>
    </row>
    <row r="62" spans="2:8" ht="75" x14ac:dyDescent="0.25">
      <c r="B62" s="20" t="s">
        <v>2037</v>
      </c>
      <c r="C62" s="4" t="s">
        <v>2038</v>
      </c>
      <c r="D62" s="4" t="s">
        <v>2039</v>
      </c>
      <c r="E62" s="4" t="s">
        <v>499</v>
      </c>
      <c r="F62" s="26">
        <v>26718.813333333328</v>
      </c>
      <c r="G62" s="61">
        <f>(1-Содержание!$D$12/100)*F62</f>
        <v>26718.813333333328</v>
      </c>
      <c r="H62" s="65" t="s">
        <v>2040</v>
      </c>
    </row>
    <row r="63" spans="2:8" ht="75" x14ac:dyDescent="0.25">
      <c r="B63" s="20" t="s">
        <v>2037</v>
      </c>
      <c r="C63" s="4" t="s">
        <v>2038</v>
      </c>
      <c r="D63" s="4" t="s">
        <v>2041</v>
      </c>
      <c r="E63" s="4" t="s">
        <v>500</v>
      </c>
      <c r="F63" s="26">
        <v>29832.66</v>
      </c>
      <c r="G63" s="61">
        <f>(1-Содержание!$D$12/100)*F63</f>
        <v>29832.66</v>
      </c>
      <c r="H63" s="65" t="s">
        <v>2042</v>
      </c>
    </row>
    <row r="64" spans="2:8" ht="75" x14ac:dyDescent="0.25">
      <c r="B64" s="20" t="s">
        <v>2037</v>
      </c>
      <c r="C64" s="4" t="s">
        <v>2038</v>
      </c>
      <c r="D64" s="4" t="s">
        <v>2043</v>
      </c>
      <c r="E64" s="4" t="s">
        <v>501</v>
      </c>
      <c r="F64" s="26">
        <v>27429.666666666664</v>
      </c>
      <c r="G64" s="61">
        <f>(1-Содержание!$D$12/100)*F64</f>
        <v>27429.666666666664</v>
      </c>
      <c r="H64" s="65" t="s">
        <v>2044</v>
      </c>
    </row>
    <row r="65" spans="2:8" ht="75" x14ac:dyDescent="0.25">
      <c r="B65" s="20" t="s">
        <v>2037</v>
      </c>
      <c r="C65" s="4" t="s">
        <v>2038</v>
      </c>
      <c r="D65" s="4" t="s">
        <v>2045</v>
      </c>
      <c r="E65" s="4" t="s">
        <v>502</v>
      </c>
      <c r="F65" s="26">
        <v>30543.513333333329</v>
      </c>
      <c r="G65" s="61">
        <f>(1-Содержание!$D$12/100)*F65</f>
        <v>30543.513333333329</v>
      </c>
      <c r="H65" s="65" t="s">
        <v>2046</v>
      </c>
    </row>
    <row r="66" spans="2:8" ht="75" x14ac:dyDescent="0.25">
      <c r="B66" s="20" t="s">
        <v>2037</v>
      </c>
      <c r="C66" s="4" t="s">
        <v>2038</v>
      </c>
      <c r="D66" s="4" t="s">
        <v>2047</v>
      </c>
      <c r="E66" s="4" t="s">
        <v>503</v>
      </c>
      <c r="F66" s="26">
        <v>28138.58833333333</v>
      </c>
      <c r="G66" s="61">
        <f>(1-Содержание!$D$12/100)*F66</f>
        <v>28138.58833333333</v>
      </c>
      <c r="H66" s="65" t="s">
        <v>2048</v>
      </c>
    </row>
    <row r="67" spans="2:8" ht="75" x14ac:dyDescent="0.25">
      <c r="B67" s="20" t="s">
        <v>2037</v>
      </c>
      <c r="C67" s="4" t="s">
        <v>2038</v>
      </c>
      <c r="D67" s="4" t="s">
        <v>2049</v>
      </c>
      <c r="E67" s="4" t="s">
        <v>504</v>
      </c>
      <c r="F67" s="26">
        <v>31254.366666666665</v>
      </c>
      <c r="G67" s="61">
        <f>(1-Содержание!$D$12/100)*F67</f>
        <v>31254.366666666665</v>
      </c>
      <c r="H67" s="65" t="s">
        <v>2050</v>
      </c>
    </row>
    <row r="68" spans="2:8" ht="75" x14ac:dyDescent="0.25">
      <c r="B68" s="20" t="s">
        <v>2037</v>
      </c>
      <c r="C68" s="4" t="s">
        <v>2038</v>
      </c>
      <c r="D68" s="4" t="s">
        <v>2051</v>
      </c>
      <c r="E68" s="4" t="s">
        <v>505</v>
      </c>
      <c r="F68" s="26">
        <v>28851.373333333329</v>
      </c>
      <c r="G68" s="61">
        <f>(1-Содержание!$D$12/100)*F68</f>
        <v>28851.373333333329</v>
      </c>
      <c r="H68" s="65" t="s">
        <v>2052</v>
      </c>
    </row>
    <row r="69" spans="2:8" ht="75" x14ac:dyDescent="0.25">
      <c r="B69" s="20" t="s">
        <v>2037</v>
      </c>
      <c r="C69" s="4" t="s">
        <v>2038</v>
      </c>
      <c r="D69" s="4" t="s">
        <v>2053</v>
      </c>
      <c r="E69" s="4" t="s">
        <v>506</v>
      </c>
      <c r="F69" s="26">
        <v>31961.356666666663</v>
      </c>
      <c r="G69" s="61">
        <f>(1-Содержание!$D$12/100)*F69</f>
        <v>31961.356666666663</v>
      </c>
      <c r="H69" s="65" t="s">
        <v>2054</v>
      </c>
    </row>
    <row r="70" spans="2:8" ht="75" x14ac:dyDescent="0.25">
      <c r="B70" s="20" t="s">
        <v>2037</v>
      </c>
      <c r="C70" s="4" t="s">
        <v>2038</v>
      </c>
      <c r="D70" s="4" t="s">
        <v>2055</v>
      </c>
      <c r="E70" s="4" t="s">
        <v>653</v>
      </c>
      <c r="F70" s="26">
        <v>32251.106666666663</v>
      </c>
      <c r="G70" s="61">
        <f>(1-Содержание!$D$12/100)*F70</f>
        <v>32251.106666666663</v>
      </c>
      <c r="H70" s="65" t="s">
        <v>2056</v>
      </c>
    </row>
    <row r="71" spans="2:8" ht="75" x14ac:dyDescent="0.25">
      <c r="B71" s="20" t="s">
        <v>2037</v>
      </c>
      <c r="C71" s="4" t="s">
        <v>2038</v>
      </c>
      <c r="D71" s="4" t="s">
        <v>2057</v>
      </c>
      <c r="E71" s="4" t="s">
        <v>654</v>
      </c>
      <c r="F71" s="26">
        <v>35636.352500000001</v>
      </c>
      <c r="G71" s="61">
        <f>(1-Содержание!$D$12/100)*F71</f>
        <v>35636.352500000001</v>
      </c>
      <c r="H71" s="65" t="s">
        <v>2058</v>
      </c>
    </row>
    <row r="72" spans="2:8" ht="75" x14ac:dyDescent="0.25">
      <c r="B72" s="20" t="s">
        <v>2037</v>
      </c>
      <c r="C72" s="4" t="s">
        <v>2038</v>
      </c>
      <c r="D72" s="4" t="s">
        <v>2059</v>
      </c>
      <c r="E72" s="4" t="s">
        <v>655</v>
      </c>
      <c r="F72" s="26">
        <v>34898.455833333326</v>
      </c>
      <c r="G72" s="61">
        <f>(1-Содержание!$D$12/100)*F72</f>
        <v>34898.455833333326</v>
      </c>
      <c r="H72" s="65" t="s">
        <v>2060</v>
      </c>
    </row>
    <row r="73" spans="2:8" ht="75" x14ac:dyDescent="0.25">
      <c r="B73" s="20" t="s">
        <v>2037</v>
      </c>
      <c r="C73" s="4" t="s">
        <v>2038</v>
      </c>
      <c r="D73" s="4" t="s">
        <v>2061</v>
      </c>
      <c r="E73" s="4" t="s">
        <v>656</v>
      </c>
      <c r="F73" s="26">
        <v>38566.690833333327</v>
      </c>
      <c r="G73" s="61">
        <f>(1-Содержание!$D$12/100)*F73</f>
        <v>38566.690833333327</v>
      </c>
      <c r="H73" s="65" t="s">
        <v>2062</v>
      </c>
    </row>
    <row r="74" spans="2:8" ht="75" x14ac:dyDescent="0.25">
      <c r="B74" s="20" t="s">
        <v>2037</v>
      </c>
      <c r="C74" s="4" t="s">
        <v>2038</v>
      </c>
      <c r="D74" s="4" t="s">
        <v>2063</v>
      </c>
      <c r="E74" s="4" t="s">
        <v>657</v>
      </c>
      <c r="F74" s="26">
        <v>37546.770833333328</v>
      </c>
      <c r="G74" s="61">
        <f>(1-Содержание!$D$12/100)*F74</f>
        <v>37546.770833333328</v>
      </c>
      <c r="H74" s="65" t="s">
        <v>2064</v>
      </c>
    </row>
    <row r="75" spans="2:8" ht="75" x14ac:dyDescent="0.25">
      <c r="B75" s="20" t="s">
        <v>2037</v>
      </c>
      <c r="C75" s="4" t="s">
        <v>2038</v>
      </c>
      <c r="D75" s="4" t="s">
        <v>2065</v>
      </c>
      <c r="E75" s="4" t="s">
        <v>658</v>
      </c>
      <c r="F75" s="26">
        <v>41500.892499999987</v>
      </c>
      <c r="G75" s="61">
        <f>(1-Содержание!$D$12/100)*F75</f>
        <v>41500.892499999987</v>
      </c>
      <c r="H75" s="65" t="s">
        <v>2066</v>
      </c>
    </row>
    <row r="76" spans="2:8" ht="75" x14ac:dyDescent="0.25">
      <c r="B76" s="20" t="s">
        <v>2037</v>
      </c>
      <c r="C76" s="4" t="s">
        <v>2038</v>
      </c>
      <c r="D76" s="4" t="s">
        <v>2067</v>
      </c>
      <c r="E76" s="4" t="s">
        <v>659</v>
      </c>
      <c r="F76" s="26">
        <v>39660.014166666668</v>
      </c>
      <c r="G76" s="61">
        <f>(1-Содержание!$D$12/100)*F76</f>
        <v>39660.014166666668</v>
      </c>
      <c r="H76" s="65" t="s">
        <v>2068</v>
      </c>
    </row>
    <row r="77" spans="2:8" ht="75" x14ac:dyDescent="0.25">
      <c r="B77" s="20" t="s">
        <v>2037</v>
      </c>
      <c r="C77" s="4" t="s">
        <v>2038</v>
      </c>
      <c r="D77" s="4" t="s">
        <v>2069</v>
      </c>
      <c r="E77" s="4" t="s">
        <v>660</v>
      </c>
      <c r="F77" s="26">
        <v>43626.691666666658</v>
      </c>
      <c r="G77" s="61">
        <f>(1-Содержание!$D$12/100)*F77</f>
        <v>43626.691666666658</v>
      </c>
      <c r="H77" s="65" t="s">
        <v>2070</v>
      </c>
    </row>
    <row r="78" spans="2:8" ht="75" x14ac:dyDescent="0.25">
      <c r="B78" s="20" t="s">
        <v>2037</v>
      </c>
      <c r="C78" s="4" t="s">
        <v>2038</v>
      </c>
      <c r="D78" s="4" t="s">
        <v>2071</v>
      </c>
      <c r="E78" s="4" t="s">
        <v>661</v>
      </c>
      <c r="F78" s="26">
        <v>41770.36</v>
      </c>
      <c r="G78" s="61">
        <f>(1-Содержание!$D$12/100)*F78</f>
        <v>41770.36</v>
      </c>
      <c r="H78" s="65" t="s">
        <v>2072</v>
      </c>
    </row>
    <row r="79" spans="2:8" ht="75" x14ac:dyDescent="0.25">
      <c r="B79" s="20" t="s">
        <v>2037</v>
      </c>
      <c r="C79" s="4" t="s">
        <v>2038</v>
      </c>
      <c r="D79" s="4" t="s">
        <v>2073</v>
      </c>
      <c r="E79" s="4" t="s">
        <v>662</v>
      </c>
      <c r="F79" s="26">
        <v>45753.456666666665</v>
      </c>
      <c r="G79" s="61">
        <f>(1-Содержание!$D$12/100)*F79</f>
        <v>45753.456666666665</v>
      </c>
      <c r="H79" s="65" t="s">
        <v>2074</v>
      </c>
    </row>
    <row r="80" spans="2:8" ht="75" x14ac:dyDescent="0.25">
      <c r="B80" s="20" t="s">
        <v>2037</v>
      </c>
      <c r="C80" s="4" t="s">
        <v>2038</v>
      </c>
      <c r="D80" s="4" t="s">
        <v>2075</v>
      </c>
      <c r="E80" s="4" t="s">
        <v>663</v>
      </c>
      <c r="F80" s="26">
        <v>42322.816666666658</v>
      </c>
      <c r="G80" s="61">
        <f>(1-Содержание!$D$12/100)*F80</f>
        <v>42322.816666666658</v>
      </c>
      <c r="H80" s="65" t="s">
        <v>2076</v>
      </c>
    </row>
    <row r="81" spans="2:8" ht="75" x14ac:dyDescent="0.25">
      <c r="B81" s="20" t="s">
        <v>2037</v>
      </c>
      <c r="C81" s="4" t="s">
        <v>2038</v>
      </c>
      <c r="D81" s="4" t="s">
        <v>2077</v>
      </c>
      <c r="E81" s="4" t="s">
        <v>664</v>
      </c>
      <c r="F81" s="26">
        <v>48535.056666666656</v>
      </c>
      <c r="G81" s="61">
        <f>(1-Содержание!$D$12/100)*F81</f>
        <v>48535.056666666656</v>
      </c>
      <c r="H81" s="65" t="s">
        <v>2078</v>
      </c>
    </row>
    <row r="82" spans="2:8" ht="75" x14ac:dyDescent="0.25">
      <c r="B82" s="20" t="s">
        <v>2037</v>
      </c>
      <c r="C82" s="4" t="s">
        <v>2038</v>
      </c>
      <c r="D82" s="4" t="s">
        <v>2079</v>
      </c>
      <c r="E82" s="4" t="s">
        <v>665</v>
      </c>
      <c r="F82" s="26">
        <v>47815.510833333319</v>
      </c>
      <c r="G82" s="61">
        <f>(1-Содержание!$D$12/100)*F82</f>
        <v>47815.510833333319</v>
      </c>
      <c r="H82" s="65" t="s">
        <v>2080</v>
      </c>
    </row>
    <row r="83" spans="2:8" ht="75" x14ac:dyDescent="0.25">
      <c r="B83" s="20" t="s">
        <v>2037</v>
      </c>
      <c r="C83" s="4" t="s">
        <v>2038</v>
      </c>
      <c r="D83" s="4" t="s">
        <v>2081</v>
      </c>
      <c r="E83" s="4" t="s">
        <v>666</v>
      </c>
      <c r="F83" s="26">
        <v>57093.305833333332</v>
      </c>
      <c r="G83" s="61">
        <f>(1-Содержание!$D$12/100)*F83</f>
        <v>57093.305833333332</v>
      </c>
      <c r="H83" s="65" t="s">
        <v>2082</v>
      </c>
    </row>
    <row r="84" spans="2:8" ht="75" x14ac:dyDescent="0.25">
      <c r="B84" s="20" t="s">
        <v>2037</v>
      </c>
      <c r="C84" s="4" t="s">
        <v>2038</v>
      </c>
      <c r="D84" s="4" t="s">
        <v>2083</v>
      </c>
      <c r="E84" s="4" t="s">
        <v>667</v>
      </c>
      <c r="F84" s="26">
        <v>50252.308333333327</v>
      </c>
      <c r="G84" s="61">
        <f>(1-Содержание!$D$12/100)*F84</f>
        <v>50252.308333333327</v>
      </c>
      <c r="H84" s="65" t="s">
        <v>2084</v>
      </c>
    </row>
    <row r="85" spans="2:8" ht="75" x14ac:dyDescent="0.25">
      <c r="B85" s="20" t="s">
        <v>2037</v>
      </c>
      <c r="C85" s="4" t="s">
        <v>2038</v>
      </c>
      <c r="D85" s="4" t="s">
        <v>2085</v>
      </c>
      <c r="E85" s="4" t="s">
        <v>668</v>
      </c>
      <c r="F85" s="26">
        <v>57977.043333333328</v>
      </c>
      <c r="G85" s="61">
        <f>(1-Содержание!$D$12/100)*F85</f>
        <v>57977.043333333328</v>
      </c>
      <c r="H85" s="65" t="s">
        <v>2086</v>
      </c>
    </row>
    <row r="86" spans="2:8" ht="75" x14ac:dyDescent="0.25">
      <c r="B86" s="20" t="s">
        <v>2037</v>
      </c>
      <c r="C86" s="4" t="s">
        <v>2038</v>
      </c>
      <c r="D86" s="4" t="s">
        <v>2087</v>
      </c>
      <c r="E86" s="4" t="s">
        <v>669</v>
      </c>
      <c r="F86" s="26">
        <v>52689.105833333328</v>
      </c>
      <c r="G86" s="61">
        <f>(1-Содержание!$D$12/100)*F86</f>
        <v>52689.105833333328</v>
      </c>
      <c r="H86" s="67" t="s">
        <v>2088</v>
      </c>
    </row>
    <row r="87" spans="2:8" ht="75" x14ac:dyDescent="0.25">
      <c r="B87" s="20" t="s">
        <v>2037</v>
      </c>
      <c r="C87" s="4" t="s">
        <v>2038</v>
      </c>
      <c r="D87" s="4" t="s">
        <v>2089</v>
      </c>
      <c r="E87" s="4" t="s">
        <v>670</v>
      </c>
      <c r="F87" s="26">
        <v>58854.02</v>
      </c>
      <c r="G87" s="61">
        <f>(1-Содержание!$D$12/100)*F87</f>
        <v>58854.02</v>
      </c>
      <c r="H87" s="67" t="s">
        <v>2090</v>
      </c>
    </row>
  </sheetData>
  <mergeCells count="1">
    <mergeCell ref="C10:G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20</vt:i4>
      </vt:variant>
    </vt:vector>
  </HeadingPairs>
  <TitlesOfParts>
    <vt:vector size="20" baseType="lpstr">
      <vt:lpstr>Содержание</vt:lpstr>
      <vt:lpstr>Плиты индукция</vt:lpstr>
      <vt:lpstr>Плиты чугун</vt:lpstr>
      <vt:lpstr>Подставки</vt:lpstr>
      <vt:lpstr>Линии раздачи</vt:lpstr>
      <vt:lpstr>Столы, нержавейка</vt:lpstr>
      <vt:lpstr>Столы, полипропилен</vt:lpstr>
      <vt:lpstr>Столы кондитерские</vt:lpstr>
      <vt:lpstr>Столы-тумбы</vt:lpstr>
      <vt:lpstr>Стеллажи кухонные</vt:lpstr>
      <vt:lpstr>Полки открытые</vt:lpstr>
      <vt:lpstr>Полки закрытые</vt:lpstr>
      <vt:lpstr>Ванны моечные</vt:lpstr>
      <vt:lpstr>Ванны цельнотянутые</vt:lpstr>
      <vt:lpstr>Тележки шпильки</vt:lpstr>
      <vt:lpstr>Жироуловители</vt:lpstr>
      <vt:lpstr>Рыба на льду</vt:lpstr>
      <vt:lpstr>Стерилизаторы</vt:lpstr>
      <vt:lpstr>Рециркуляторы</vt:lpstr>
      <vt:lpstr>Облучатели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Валентина Маслёная</dc:creator>
  <cp:lastModifiedBy>Кулык Анна</cp:lastModifiedBy>
  <cp:lastPrinted>2026-04-13T08:09:55Z</cp:lastPrinted>
  <dcterms:created xsi:type="dcterms:W3CDTF">2025-03-11T08:35:07Z</dcterms:created>
  <dcterms:modified xsi:type="dcterms:W3CDTF">2026-04-14T07:49:04Z</dcterms:modified>
</cp:coreProperties>
</file>