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tables/table7.xml" ContentType="application/vnd.openxmlformats-officedocument.spreadsheetml.table+xml"/>
  <Override PartName="/xl/drawings/drawing11.xml" ContentType="application/vnd.openxmlformats-officedocument.drawing+xml"/>
  <Override PartName="/xl/tables/table8.xml" ContentType="application/vnd.openxmlformats-officedocument.spreadsheetml.table+xml"/>
  <Override PartName="/xl/drawings/drawing12.xml" ContentType="application/vnd.openxmlformats-officedocument.drawing+xml"/>
  <Override PartName="/xl/tables/table9.xml" ContentType="application/vnd.openxmlformats-officedocument.spreadsheetml.table+xml"/>
  <Override PartName="/xl/drawings/drawing13.xml" ContentType="application/vnd.openxmlformats-officedocument.drawing+xml"/>
  <Override PartName="/xl/tables/table10.xml" ContentType="application/vnd.openxmlformats-officedocument.spreadsheetml.table+xml"/>
  <Override PartName="/xl/drawings/drawing14.xml" ContentType="application/vnd.openxmlformats-officedocument.drawing+xml"/>
  <Override PartName="/xl/tables/table11.xml" ContentType="application/vnd.openxmlformats-officedocument.spreadsheetml.table+xml"/>
  <Override PartName="/xl/drawings/drawing15.xml" ContentType="application/vnd.openxmlformats-officedocument.drawing+xml"/>
  <Override PartName="/xl/tables/table12.xml" ContentType="application/vnd.openxmlformats-officedocument.spreadsheetml.table+xml"/>
  <Override PartName="/xl/drawings/drawing16.xml" ContentType="application/vnd.openxmlformats-officedocument.drawing+xml"/>
  <Override PartName="/xl/tables/table13.xml" ContentType="application/vnd.openxmlformats-officedocument.spreadsheetml.table+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tables/table14.xml" ContentType="application/vnd.openxmlformats-officedocument.spreadsheetml.table+xml"/>
  <Override PartName="/xl/drawings/drawing20.xml" ContentType="application/vnd.openxmlformats-officedocument.drawing+xml"/>
  <Override PartName="/xl/tables/table15.xml" ContentType="application/vnd.openxmlformats-officedocument.spreadsheetml.table+xml"/>
  <Override PartName="/xl/drawings/drawing21.xml" ContentType="application/vnd.openxmlformats-officedocument.drawing+xml"/>
  <Override PartName="/xl/tables/table16.xml" ContentType="application/vnd.openxmlformats-officedocument.spreadsheetml.table+xml"/>
  <Override PartName="/xl/drawings/drawing22.xml" ContentType="application/vnd.openxmlformats-officedocument.drawing+xml"/>
  <Override PartName="/xl/tables/table17.xml" ContentType="application/vnd.openxmlformats-officedocument.spreadsheetml.table+xml"/>
  <Override PartName="/xl/drawings/drawing23.xml" ContentType="application/vnd.openxmlformats-officedocument.drawing+xml"/>
  <Override PartName="/xl/tables/table18.xml" ContentType="application/vnd.openxmlformats-officedocument.spreadsheetml.table+xml"/>
  <Override PartName="/xl/drawings/drawing24.xml" ContentType="application/vnd.openxmlformats-officedocument.drawing+xml"/>
  <Override PartName="/xl/tables/table1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elkovaas\Desktop\RADA\ПРАЙС\"/>
    </mc:Choice>
  </mc:AlternateContent>
  <xr:revisionPtr revIDLastSave="0" documentId="8_{17A21031-9DE4-49D9-9CA5-77842A65C602}" xr6:coauthVersionLast="47" xr6:coauthVersionMax="47" xr10:uidLastSave="{00000000-0000-0000-0000-000000000000}"/>
  <bookViews>
    <workbookView xWindow="2670" yWindow="2910" windowWidth="19350" windowHeight="16770" tabRatio="947" xr2:uid="{00000000-000D-0000-FFFF-FFFF00000000}"/>
  </bookViews>
  <sheets>
    <sheet name="Содержание" sheetId="16" r:id="rId1"/>
    <sheet name="Плиты индукция" sheetId="13" r:id="rId2"/>
    <sheet name="Плиты чугун" sheetId="25" r:id="rId3"/>
    <sheet name="Подставки" sheetId="14" r:id="rId4"/>
    <sheet name="Линии раздачи" sheetId="19" r:id="rId5"/>
    <sheet name="Столы, нержавейка" sheetId="12" r:id="rId6"/>
    <sheet name="Столы, полипропилен" sheetId="24" r:id="rId7"/>
    <sheet name="Столы кондитерские" sheetId="23" r:id="rId8"/>
    <sheet name="Столы-тумбы" sheetId="20" r:id="rId9"/>
    <sheet name="Столы, полка-решетка" sheetId="40" r:id="rId10"/>
    <sheet name="Столы для отходов" sheetId="42" r:id="rId11"/>
    <sheet name="Стеллажи кухонные" sheetId="1" r:id="rId12"/>
    <sheet name="Полки открытые" sheetId="3" r:id="rId13"/>
    <sheet name="Полки закрытые" sheetId="21" r:id="rId14"/>
    <sheet name="Ванны моечные" sheetId="15" r:id="rId15"/>
    <sheet name="Ванны цельнотянутые" sheetId="38" r:id="rId16"/>
    <sheet name="Тележки шпильки" sheetId="18" r:id="rId17"/>
    <sheet name="Тележки сервировочные" sheetId="39" r:id="rId18"/>
    <sheet name="Жироуловители" sheetId="27" r:id="rId19"/>
    <sheet name="Рыба на льду" sheetId="29" r:id="rId20"/>
    <sheet name="Подтоварники" sheetId="41" r:id="rId21"/>
    <sheet name="Стерилизаторы" sheetId="35" r:id="rId22"/>
    <sheet name="Рециркуляторы" sheetId="36" r:id="rId23"/>
    <sheet name="Облучатели" sheetId="37" r:id="rId24"/>
  </sheets>
  <externalReferences>
    <externalReference r:id="rId25"/>
    <externalReference r:id="rId26"/>
  </externalReferences>
  <definedNames>
    <definedName name="_xlnm._FilterDatabase" localSheetId="14" hidden="1">'Ванны моечные'!$G$13:$H$37</definedName>
    <definedName name="_xlnm._FilterDatabase" localSheetId="15" hidden="1">'Ванны цельнотянутые'!$G$12:$H$36</definedName>
    <definedName name="_xlnm._FilterDatabase" localSheetId="18" hidden="1">Жироуловители!$F$14:$G$15</definedName>
    <definedName name="_xlnm._FilterDatabase" localSheetId="4" hidden="1">'Линии раздачи'!$B$14:$G$14</definedName>
    <definedName name="_xlnm._FilterDatabase" localSheetId="23" hidden="1">Облучатели!$F$13:$G$14</definedName>
    <definedName name="_xlnm._FilterDatabase" localSheetId="1" hidden="1">'Плиты индукция'!$G$12:$H$19</definedName>
    <definedName name="_xlnm._FilterDatabase" localSheetId="2" hidden="1">'Плиты чугун'!$G$12:$H$12</definedName>
    <definedName name="_xlnm._FilterDatabase" localSheetId="3" hidden="1">Подставки!$G$14:$H$20</definedName>
    <definedName name="_xlnm._FilterDatabase" localSheetId="20" hidden="1">Подтоварники!$F$13:$G$15</definedName>
    <definedName name="_xlnm._FilterDatabase" localSheetId="13" hidden="1">'Полки закрытые'!$G$13:$H$94</definedName>
    <definedName name="_xlnm._FilterDatabase" localSheetId="12" hidden="1">'Полки открытые'!$G$13:$H$97</definedName>
    <definedName name="_xlnm._FilterDatabase" localSheetId="22" hidden="1">Рециркуляторы!$F$13:$G$14</definedName>
    <definedName name="_xlnm._FilterDatabase" localSheetId="19" hidden="1">'Рыба на льду'!$F$13:$G$14</definedName>
    <definedName name="_xlnm._FilterDatabase" localSheetId="11" hidden="1">'Стеллажи кухонные'!$G$14:$H$341</definedName>
    <definedName name="_xlnm._FilterDatabase" localSheetId="21" hidden="1">Стерилизаторы!$F$13:$G$14</definedName>
    <definedName name="_xlnm._FilterDatabase" localSheetId="10" hidden="1">'Столы для отходов'!$B$13:$B$15</definedName>
    <definedName name="_xlnm._FilterDatabase" localSheetId="7" hidden="1">'Столы кондитерские'!$B$13:$B$15</definedName>
    <definedName name="_xlnm._FilterDatabase" localSheetId="5" hidden="1">'Столы, нержавейка'!$B$13:$B$150</definedName>
    <definedName name="_xlnm._FilterDatabase" localSheetId="6" hidden="1">'Столы, полипропилен'!$B$13:$B$38</definedName>
    <definedName name="_xlnm._FilterDatabase" localSheetId="9" hidden="1">'Столы, полка-решетка'!$B$13:$B$38</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2" i="39" l="1"/>
  <c r="G33" i="39"/>
  <c r="G34" i="39"/>
  <c r="G30" i="39"/>
  <c r="G31" i="39"/>
  <c r="G16" i="42"/>
  <c r="G17" i="42"/>
  <c r="G18" i="42"/>
  <c r="G20" i="42"/>
  <c r="G21" i="42"/>
  <c r="G22" i="42"/>
  <c r="G23" i="42"/>
  <c r="G25" i="42"/>
  <c r="G26" i="42"/>
  <c r="G27" i="42"/>
  <c r="G29" i="42"/>
  <c r="G30" i="42"/>
  <c r="G31" i="42"/>
  <c r="G15" i="42"/>
  <c r="G15" i="40"/>
  <c r="G13" i="42"/>
  <c r="F31" i="41"/>
  <c r="F32" i="41"/>
  <c r="F33" i="41"/>
  <c r="F22" i="41"/>
  <c r="F23" i="41"/>
  <c r="F25" i="41"/>
  <c r="F26" i="41"/>
  <c r="F27" i="41"/>
  <c r="F28" i="41"/>
  <c r="F30" i="41"/>
  <c r="F16" i="41"/>
  <c r="F17" i="41"/>
  <c r="F18" i="41"/>
  <c r="F20" i="41"/>
  <c r="F21" i="41"/>
  <c r="F15" i="41"/>
  <c r="F14" i="29"/>
  <c r="F13" i="41"/>
  <c r="F17" i="36"/>
  <c r="F16" i="36"/>
  <c r="F15" i="36"/>
  <c r="F14" i="36"/>
  <c r="G22" i="40"/>
  <c r="G23" i="40"/>
  <c r="G24" i="40"/>
  <c r="G25" i="40"/>
  <c r="G26" i="40"/>
  <c r="G27" i="40"/>
  <c r="G16" i="40"/>
  <c r="G17" i="40"/>
  <c r="G18" i="40"/>
  <c r="G19" i="40"/>
  <c r="G20" i="40"/>
  <c r="G14" i="20"/>
  <c r="G15" i="20"/>
  <c r="G13" i="40"/>
  <c r="G21" i="39"/>
  <c r="G22" i="39"/>
  <c r="G23" i="39"/>
  <c r="G25" i="39"/>
  <c r="G26" i="39"/>
  <c r="G28" i="39"/>
  <c r="G18" i="39"/>
  <c r="G19" i="39"/>
  <c r="G17" i="39"/>
  <c r="G15" i="39"/>
  <c r="G24" i="38" l="1"/>
  <c r="G25" i="38"/>
  <c r="G26" i="38"/>
  <c r="G27" i="38"/>
  <c r="G28" i="38"/>
  <c r="G29" i="38"/>
  <c r="G30" i="38"/>
  <c r="G32" i="38"/>
  <c r="G33" i="38"/>
  <c r="G34" i="38"/>
  <c r="G35" i="38"/>
  <c r="G36" i="38"/>
  <c r="G37" i="38"/>
  <c r="G40" i="38"/>
  <c r="G41" i="38"/>
  <c r="G42" i="38"/>
  <c r="G43" i="38"/>
  <c r="G44" i="38"/>
  <c r="G45" i="38"/>
  <c r="G46" i="38"/>
  <c r="G47" i="38"/>
  <c r="G49" i="38"/>
  <c r="G50" i="38"/>
  <c r="G51" i="38"/>
  <c r="G52" i="38"/>
  <c r="G53" i="38"/>
  <c r="G54" i="38"/>
  <c r="G56" i="38"/>
  <c r="G57" i="38"/>
  <c r="G23" i="38"/>
  <c r="G15" i="38"/>
  <c r="G16" i="38"/>
  <c r="G17" i="38"/>
  <c r="G18" i="38"/>
  <c r="G19" i="38"/>
  <c r="G20" i="38"/>
  <c r="G21" i="38"/>
  <c r="G14" i="38"/>
  <c r="G14" i="15"/>
  <c r="G12" i="38"/>
  <c r="F15" i="37"/>
  <c r="F16" i="37"/>
  <c r="F17" i="37"/>
  <c r="F14" i="37"/>
  <c r="F13" i="37"/>
  <c r="F13" i="36"/>
  <c r="F15" i="35" l="1"/>
  <c r="F14" i="35"/>
  <c r="F13" i="35"/>
  <c r="F31" i="19" l="1"/>
  <c r="F37" i="19"/>
  <c r="F38" i="19"/>
  <c r="F39" i="19"/>
  <c r="F40" i="19"/>
  <c r="F41" i="19"/>
  <c r="F42" i="19"/>
  <c r="F43" i="19"/>
  <c r="F44" i="19"/>
  <c r="F45" i="19"/>
  <c r="F46" i="19"/>
  <c r="F47" i="19"/>
  <c r="F48" i="19"/>
  <c r="F25" i="19"/>
  <c r="F26" i="19"/>
  <c r="F27" i="19"/>
  <c r="F28" i="19"/>
  <c r="F29" i="19"/>
  <c r="F30" i="19"/>
  <c r="F32" i="19"/>
  <c r="F33" i="19"/>
  <c r="F34" i="19"/>
  <c r="F35" i="19"/>
  <c r="F36" i="19"/>
  <c r="F16" i="19"/>
  <c r="F17" i="19"/>
  <c r="F18" i="19"/>
  <c r="F19" i="19"/>
  <c r="F20" i="19"/>
  <c r="F21" i="19"/>
  <c r="F22" i="19"/>
  <c r="F23" i="19"/>
  <c r="F24" i="19"/>
  <c r="F15" i="29"/>
  <c r="F16" i="29"/>
  <c r="F17" i="29"/>
  <c r="F18" i="29"/>
  <c r="F13" i="29"/>
  <c r="F15" i="27"/>
  <c r="F14" i="27"/>
  <c r="F15" i="19"/>
  <c r="G22" i="13"/>
  <c r="G23" i="13"/>
  <c r="G24" i="13"/>
  <c r="G25" i="13"/>
  <c r="G26" i="13"/>
  <c r="G21" i="13"/>
  <c r="G19" i="25"/>
  <c r="G18" i="25"/>
  <c r="G17" i="25"/>
  <c r="G15" i="25"/>
  <c r="G14" i="25"/>
  <c r="G23" i="25"/>
  <c r="G22" i="25"/>
  <c r="G21" i="25"/>
  <c r="G12" i="25"/>
  <c r="G20" i="24" l="1"/>
  <c r="G21" i="24"/>
  <c r="G22" i="24"/>
  <c r="G23" i="24"/>
  <c r="G24" i="24"/>
  <c r="G25" i="24"/>
  <c r="G26" i="24"/>
  <c r="G27" i="24"/>
  <c r="G28" i="24"/>
  <c r="G29" i="24"/>
  <c r="G30" i="24"/>
  <c r="G31" i="24"/>
  <c r="G32" i="24"/>
  <c r="G33" i="24"/>
  <c r="G34" i="24"/>
  <c r="G35" i="24"/>
  <c r="G36" i="24"/>
  <c r="G37" i="24"/>
  <c r="G38" i="24"/>
  <c r="G17" i="24"/>
  <c r="G18" i="24"/>
  <c r="G19" i="24"/>
  <c r="G16" i="24"/>
  <c r="G15" i="24"/>
  <c r="G13" i="23"/>
  <c r="G13" i="24"/>
  <c r="G12" i="13"/>
  <c r="G16" i="13"/>
  <c r="G14" i="13"/>
  <c r="G22" i="23" l="1"/>
  <c r="G18" i="23"/>
  <c r="G16" i="23" l="1"/>
  <c r="G17" i="23"/>
  <c r="G19" i="23"/>
  <c r="G20" i="23"/>
  <c r="G21" i="23"/>
  <c r="G15" i="23"/>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4" i="12"/>
  <c r="G145" i="12"/>
  <c r="G146" i="12"/>
  <c r="G147" i="12"/>
  <c r="G148" i="12"/>
  <c r="G149" i="12"/>
  <c r="G15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45" i="1"/>
  <c r="G46" i="1"/>
  <c r="G47" i="1"/>
  <c r="G39" i="1"/>
  <c r="G40" i="1"/>
  <c r="G41" i="1"/>
  <c r="G42" i="1"/>
  <c r="G43" i="1"/>
  <c r="G44" i="1"/>
  <c r="G33" i="1"/>
  <c r="G34" i="1"/>
  <c r="G35" i="1"/>
  <c r="G36" i="1"/>
  <c r="G37" i="1"/>
  <c r="G38" i="1"/>
  <c r="G27" i="1"/>
  <c r="G28" i="1"/>
  <c r="G29" i="1"/>
  <c r="G30" i="1"/>
  <c r="G31" i="1"/>
  <c r="G32" i="1"/>
  <c r="G23" i="1"/>
  <c r="G24" i="1"/>
  <c r="G25" i="1"/>
  <c r="G26" i="1"/>
  <c r="G20" i="1"/>
  <c r="G21" i="1"/>
  <c r="G22" i="1"/>
  <c r="G17" i="1"/>
  <c r="G18" i="1"/>
  <c r="G19" i="1"/>
  <c r="G16" i="1"/>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15" i="12"/>
  <c r="G44" i="21"/>
  <c r="K17" i="18" l="1"/>
  <c r="K18" i="18"/>
  <c r="K19" i="18"/>
  <c r="K20" i="18"/>
  <c r="K21" i="18"/>
  <c r="K22" i="18"/>
  <c r="K23" i="18"/>
  <c r="K24" i="18"/>
  <c r="K25" i="18"/>
  <c r="K26" i="18"/>
  <c r="K27" i="18"/>
  <c r="K28" i="18"/>
  <c r="K29" i="18"/>
  <c r="K30" i="18"/>
  <c r="K31" i="18"/>
  <c r="K32" i="18"/>
  <c r="K33" i="18"/>
  <c r="K34" i="18"/>
  <c r="K35" i="18"/>
  <c r="K36" i="18"/>
  <c r="K37" i="18"/>
  <c r="K38" i="18"/>
  <c r="K39" i="18"/>
  <c r="K40" i="18"/>
  <c r="K16" i="18"/>
  <c r="G16" i="14"/>
  <c r="G49" i="21"/>
  <c r="G50" i="21"/>
  <c r="G40" i="21"/>
  <c r="G41" i="21"/>
  <c r="G42" i="21"/>
  <c r="G43" i="21"/>
  <c r="G45" i="21"/>
  <c r="G46" i="21"/>
  <c r="G47" i="21"/>
  <c r="G48" i="21"/>
  <c r="G39" i="21"/>
  <c r="G34" i="21"/>
  <c r="G35" i="21"/>
  <c r="G36" i="21"/>
  <c r="G37" i="21"/>
  <c r="G27" i="21"/>
  <c r="G28" i="21"/>
  <c r="G29" i="21"/>
  <c r="G30" i="21"/>
  <c r="G31" i="21"/>
  <c r="G32" i="21"/>
  <c r="G33" i="21"/>
  <c r="G26" i="21"/>
  <c r="G16" i="21"/>
  <c r="G17" i="21"/>
  <c r="G18" i="21"/>
  <c r="G19" i="21"/>
  <c r="G20" i="21"/>
  <c r="G21" i="21"/>
  <c r="G22" i="21"/>
  <c r="G23" i="21"/>
  <c r="G24" i="21"/>
  <c r="G15" i="21"/>
  <c r="G16" i="3"/>
  <c r="G17" i="3"/>
  <c r="G18" i="3"/>
  <c r="G19" i="3"/>
  <c r="G20" i="3"/>
  <c r="G21" i="3"/>
  <c r="G22" i="3"/>
  <c r="G23" i="3"/>
  <c r="G24" i="3"/>
  <c r="G25" i="3"/>
  <c r="G26" i="3"/>
  <c r="G27" i="3"/>
  <c r="G28" i="3"/>
  <c r="G29" i="3"/>
  <c r="G30" i="3"/>
  <c r="G31" i="3"/>
  <c r="G32" i="3"/>
  <c r="G33" i="3"/>
  <c r="G34" i="3"/>
  <c r="G36" i="3"/>
  <c r="G37" i="3"/>
  <c r="G38" i="3"/>
  <c r="G39" i="3"/>
  <c r="G40" i="3"/>
  <c r="G41" i="3"/>
  <c r="G42" i="3"/>
  <c r="G43" i="3"/>
  <c r="G44" i="3"/>
  <c r="G45" i="3"/>
  <c r="G46" i="3"/>
  <c r="G47" i="3"/>
  <c r="G48" i="3"/>
  <c r="G49" i="3"/>
  <c r="G50" i="3"/>
  <c r="G51" i="3"/>
  <c r="G52" i="3"/>
  <c r="G53" i="3"/>
  <c r="G54" i="3"/>
  <c r="G55" i="3"/>
  <c r="G57" i="3"/>
  <c r="G58" i="3"/>
  <c r="G59" i="3"/>
  <c r="G60" i="3"/>
  <c r="G61" i="3"/>
  <c r="G62" i="3"/>
  <c r="G63" i="3"/>
  <c r="G64" i="3"/>
  <c r="G65" i="3"/>
  <c r="G66" i="3"/>
  <c r="G67" i="3"/>
  <c r="G68" i="3"/>
  <c r="G69" i="3"/>
  <c r="G70" i="3"/>
  <c r="G71" i="3"/>
  <c r="G72" i="3"/>
  <c r="G73" i="3"/>
  <c r="G74" i="3"/>
  <c r="G75" i="3"/>
  <c r="G76" i="3"/>
  <c r="G78" i="3"/>
  <c r="G79" i="3"/>
  <c r="G80" i="3"/>
  <c r="G81" i="3"/>
  <c r="G82" i="3"/>
  <c r="G83" i="3"/>
  <c r="G84" i="3"/>
  <c r="G85" i="3"/>
  <c r="G86" i="3"/>
  <c r="G87" i="3"/>
  <c r="G88" i="3"/>
  <c r="G89" i="3"/>
  <c r="G90" i="3"/>
  <c r="G91" i="3"/>
  <c r="G92" i="3"/>
  <c r="G93" i="3"/>
  <c r="G94" i="3"/>
  <c r="G95" i="3"/>
  <c r="G96" i="3"/>
  <c r="G97" i="3"/>
  <c r="G15" i="3"/>
  <c r="G51" i="20"/>
  <c r="G52" i="20"/>
  <c r="G53" i="20"/>
  <c r="G54" i="20"/>
  <c r="G55" i="20"/>
  <c r="G56" i="20"/>
  <c r="G57" i="20"/>
  <c r="G58" i="20"/>
  <c r="G59" i="20"/>
  <c r="G60" i="20"/>
  <c r="G61" i="20"/>
  <c r="G62" i="20"/>
  <c r="G63" i="20"/>
  <c r="G64" i="20"/>
  <c r="G65" i="20"/>
  <c r="G66" i="20"/>
  <c r="G67" i="20"/>
  <c r="G68" i="20"/>
  <c r="G69" i="20"/>
  <c r="G70" i="20"/>
  <c r="G71" i="20"/>
  <c r="G72" i="20"/>
  <c r="G73" i="20"/>
  <c r="G74" i="20"/>
  <c r="G75" i="20"/>
  <c r="G76" i="20"/>
  <c r="G77" i="20"/>
  <c r="G78" i="20"/>
  <c r="G79" i="20"/>
  <c r="G80" i="20"/>
  <c r="G81" i="20"/>
  <c r="G82" i="20"/>
  <c r="G83" i="20"/>
  <c r="G84" i="20"/>
  <c r="G85" i="20"/>
  <c r="G86" i="20"/>
  <c r="G87" i="20"/>
  <c r="G46" i="20"/>
  <c r="G47" i="20"/>
  <c r="G48" i="20"/>
  <c r="G49" i="20"/>
  <c r="G50" i="20"/>
  <c r="G43" i="20"/>
  <c r="G44" i="20"/>
  <c r="G45" i="20"/>
  <c r="G40" i="20"/>
  <c r="G41" i="20"/>
  <c r="G42" i="20"/>
  <c r="G37" i="20"/>
  <c r="G38" i="20"/>
  <c r="G39" i="20"/>
  <c r="G34" i="20"/>
  <c r="G35" i="20"/>
  <c r="G36" i="20"/>
  <c r="G31" i="20"/>
  <c r="G32" i="20"/>
  <c r="G33" i="20"/>
  <c r="G28" i="20"/>
  <c r="G29" i="20"/>
  <c r="G30" i="20"/>
  <c r="G25" i="20"/>
  <c r="G26" i="20"/>
  <c r="G27" i="20"/>
  <c r="G22" i="20"/>
  <c r="G23" i="20"/>
  <c r="G24" i="20"/>
  <c r="G19" i="20"/>
  <c r="G20" i="20"/>
  <c r="G21" i="20"/>
  <c r="G17" i="20"/>
  <c r="G18" i="20"/>
  <c r="G16" i="20"/>
  <c r="F14" i="19"/>
  <c r="G15" i="13"/>
  <c r="G17" i="13"/>
  <c r="G18" i="13"/>
  <c r="G19" i="13"/>
  <c r="G13" i="21"/>
  <c r="K15" i="18"/>
  <c r="G14" i="14"/>
  <c r="G13" i="15"/>
  <c r="G13" i="3"/>
  <c r="G13" i="20"/>
  <c r="G15" i="14"/>
  <c r="G17" i="14"/>
  <c r="G18" i="14"/>
  <c r="G19" i="14"/>
  <c r="G20" i="14"/>
  <c r="G15" i="15"/>
  <c r="G16" i="15"/>
  <c r="G17" i="15"/>
  <c r="G18" i="15"/>
  <c r="G19" i="15"/>
  <c r="G20" i="15"/>
  <c r="G21" i="15"/>
  <c r="G22" i="15"/>
  <c r="G23" i="15"/>
  <c r="G24" i="15"/>
  <c r="G25" i="15"/>
  <c r="G26" i="15"/>
  <c r="G27" i="15"/>
  <c r="G28" i="15"/>
  <c r="G29" i="15"/>
  <c r="G30" i="15"/>
  <c r="G31" i="15"/>
  <c r="G32" i="15"/>
  <c r="G33" i="15"/>
  <c r="G34" i="15"/>
  <c r="G35" i="15"/>
  <c r="G36" i="15"/>
  <c r="G37" i="15"/>
</calcChain>
</file>

<file path=xl/sharedStrings.xml><?xml version="1.0" encoding="utf-8"?>
<sst xmlns="http://schemas.openxmlformats.org/spreadsheetml/2006/main" count="4750" uniqueCount="2757">
  <si>
    <t>СКСУЧ-12/5/18-4С</t>
  </si>
  <si>
    <t>СКСУЧ-6/5/18-4С</t>
  </si>
  <si>
    <t>СКСУЧ-12/5/18-4П</t>
  </si>
  <si>
    <t>СКСУЧ-15/7/18-4П</t>
  </si>
  <si>
    <t>Артикул</t>
  </si>
  <si>
    <t>СТППЧ-12/7-С</t>
  </si>
  <si>
    <t>СТППЧ-13/6-С</t>
  </si>
  <si>
    <t>ПКЧ-10/3-С</t>
  </si>
  <si>
    <t>ПКЧ-10/4-С</t>
  </si>
  <si>
    <t>ПКЧ-11/3-С</t>
  </si>
  <si>
    <t>ПКЧ-11/4-С</t>
  </si>
  <si>
    <t>ПКЧ-12/3-П</t>
  </si>
  <si>
    <t>ПКЧ-12/3-С</t>
  </si>
  <si>
    <t>ПКЧ-12/4-С</t>
  </si>
  <si>
    <t>ПКЧ-13/3-С</t>
  </si>
  <si>
    <t>ПКЧ-13/4-С</t>
  </si>
  <si>
    <t>ПКЧ-14/3-С</t>
  </si>
  <si>
    <t>ПКЧ-14/4-С</t>
  </si>
  <si>
    <t>ПКЧ-15/3-С</t>
  </si>
  <si>
    <t>ПКЧ-15/4-С</t>
  </si>
  <si>
    <t>ПКЧ-2-12/3-П</t>
  </si>
  <si>
    <t>ПКЧ-2-12/3-С</t>
  </si>
  <si>
    <t>ПКЧ-6/3-С</t>
  </si>
  <si>
    <t>ПКЧ-6/4-С</t>
  </si>
  <si>
    <t>ПКЧ-7/3-С</t>
  </si>
  <si>
    <t>ПКЧ-7/4-С</t>
  </si>
  <si>
    <t>ПКЧ-8/3-С</t>
  </si>
  <si>
    <t>ПКЧ-8/4-С</t>
  </si>
  <si>
    <t>ПКЧ-9/3-С</t>
  </si>
  <si>
    <t>ПКЧ-9/4-С</t>
  </si>
  <si>
    <t>ПКЧ-2-10/3-П</t>
  </si>
  <si>
    <t>ПКЧ-2-10/4-П</t>
  </si>
  <si>
    <t>ПКЧ-2-11/3-П</t>
  </si>
  <si>
    <t>ПКЧ-2-11/4-П</t>
  </si>
  <si>
    <t>ПКЧ-2-12/4-П</t>
  </si>
  <si>
    <t>ПКЧ-2-13/3-П</t>
  </si>
  <si>
    <t>ПКЧ-2-13/4-П</t>
  </si>
  <si>
    <t>ПКЧ-2-14/3-П</t>
  </si>
  <si>
    <t>ПКЧ-2-14/4-П</t>
  </si>
  <si>
    <t>ПКЧ-2-15/3-П</t>
  </si>
  <si>
    <t>ПКЧ-2-15/4-П</t>
  </si>
  <si>
    <t>ПКЧ-2-6/3-П</t>
  </si>
  <si>
    <t>ПКЧ-2-6/4-П</t>
  </si>
  <si>
    <t>ПКЧ-2-7/3-П</t>
  </si>
  <si>
    <t>ПКЧ-2-7/4-П</t>
  </si>
  <si>
    <t>ПКЧ-2-8/3-П</t>
  </si>
  <si>
    <t>ПКЧ-2-8/4-П</t>
  </si>
  <si>
    <t>ПКЧ-2-9/3-П</t>
  </si>
  <si>
    <t>ПКЧ-2-9/4-П</t>
  </si>
  <si>
    <t>ПКЧ-2-10/3-С</t>
  </si>
  <si>
    <t>ПКЧ-2-10/4-С</t>
  </si>
  <si>
    <t>ПКЧ-2-11/3-С</t>
  </si>
  <si>
    <t>ПКЧ-2-11/4-С</t>
  </si>
  <si>
    <t>ПКЧ-2-12/4-С</t>
  </si>
  <si>
    <t>ПКЧ-2-13/3-С</t>
  </si>
  <si>
    <t>ПКЧ-2-13/4-С</t>
  </si>
  <si>
    <t>ПКЧ-2-14/3-С</t>
  </si>
  <si>
    <t>ПКЧ-2-14/4-С</t>
  </si>
  <si>
    <t>ПКЧ-2-15/3-С</t>
  </si>
  <si>
    <t>ПКЧ-2-15/4-С</t>
  </si>
  <si>
    <t>ПКЧ-2-6/3-С</t>
  </si>
  <si>
    <t>ПКЧ-2-6/4-С</t>
  </si>
  <si>
    <t>ПКЧ-2-7/3-С</t>
  </si>
  <si>
    <t>ПКЧ-2-7/4-С</t>
  </si>
  <si>
    <t>ПКЧ-2-8/3-С</t>
  </si>
  <si>
    <t>ПКЧ-2-8/4-С</t>
  </si>
  <si>
    <t>ПКЧ-2-9/3-С</t>
  </si>
  <si>
    <t>ПКЧ-2-9/4-С</t>
  </si>
  <si>
    <t>ПКЧ-10/3-П</t>
  </si>
  <si>
    <t>ПКЧ-10/4-П</t>
  </si>
  <si>
    <t>ПКЧ-11/3-П</t>
  </si>
  <si>
    <t>ПКЧ-11/4-П</t>
  </si>
  <si>
    <t>ПКЧ-12/4-П</t>
  </si>
  <si>
    <t>ПКЧ-13/3-П</t>
  </si>
  <si>
    <t>ПКЧ-13/4-П</t>
  </si>
  <si>
    <t>ПКЧ-14/3-П</t>
  </si>
  <si>
    <t>ПКЧ-14/4-П</t>
  </si>
  <si>
    <t>ПКЧ-15/3-П</t>
  </si>
  <si>
    <t>ПКЧ-15/4-П</t>
  </si>
  <si>
    <t>ПКЧ-6/3-П</t>
  </si>
  <si>
    <t>ПКЧ-6/4-П</t>
  </si>
  <si>
    <t>ПКЧ-7/3-П</t>
  </si>
  <si>
    <t>ПКЧ-7/4-П</t>
  </si>
  <si>
    <t>ПКЧ-8/3-П</t>
  </si>
  <si>
    <t>ПКЧ-8/4-П</t>
  </si>
  <si>
    <t>ПКЧ-9/3-П</t>
  </si>
  <si>
    <t>ПКЧ-9/4-П</t>
  </si>
  <si>
    <t>СКСУЧ-10/5/18-4П</t>
  </si>
  <si>
    <t>СКСУЧ-10/5/18-4С</t>
  </si>
  <si>
    <t>СКСУЧ-10/6/18-4П</t>
  </si>
  <si>
    <t>СКСУЧ-10/6/18-4С</t>
  </si>
  <si>
    <t>СКСУЧ-10/7/18-4П</t>
  </si>
  <si>
    <t>СКСУЧ-10/7/18-4С</t>
  </si>
  <si>
    <t>СКСУЧ-11/5/18-4П</t>
  </si>
  <si>
    <t>СКСУЧ-11/5/18-4С</t>
  </si>
  <si>
    <t>СКСУЧ-11/6/18-4П</t>
  </si>
  <si>
    <t>СКСУЧ-11/6/18-4С</t>
  </si>
  <si>
    <t>СКСУЧ-11/7/18-4П</t>
  </si>
  <si>
    <t>СКСУЧ-11/7/18-4С</t>
  </si>
  <si>
    <t>СКСУЧ-12/6/18-4П</t>
  </si>
  <si>
    <t>СКСУЧ-12/6/18-4С</t>
  </si>
  <si>
    <t>СКСУЧ-12/7/18-4П</t>
  </si>
  <si>
    <t>СКСУЧ-12/7/18-4С</t>
  </si>
  <si>
    <t>СКСУЧ-13/5/18-4П</t>
  </si>
  <si>
    <t>СКСУЧ-13/5/18-4С</t>
  </si>
  <si>
    <t>СКСУЧ-13/6/18-4П</t>
  </si>
  <si>
    <t>СКСУЧ-13/6/18-4С</t>
  </si>
  <si>
    <t>СКСУЧ-13/7/18-4П</t>
  </si>
  <si>
    <t>СКСУЧ-13/7/18-4С</t>
  </si>
  <si>
    <t>СКСУЧ-14/5/18-4П</t>
  </si>
  <si>
    <t>СКСУЧ-14/5/18-4С</t>
  </si>
  <si>
    <t>СКСУЧ-14/6/18-4П</t>
  </si>
  <si>
    <t>СКСУЧ-14/6/18-4С</t>
  </si>
  <si>
    <t>СКСУЧ-14/7/18-4П</t>
  </si>
  <si>
    <t>СКСУЧ-14/7/18-4С</t>
  </si>
  <si>
    <t>СКСУЧ-15/5/18-4П</t>
  </si>
  <si>
    <t>СКСУЧ-15/5/18-4С</t>
  </si>
  <si>
    <t>СКСУЧ-15/6/18-4П</t>
  </si>
  <si>
    <t>СКСУЧ-15/6/18-4С</t>
  </si>
  <si>
    <t>СКСУЧ-15/7/18-4С</t>
  </si>
  <si>
    <t>СКСУЧ-16/5/18-4П</t>
  </si>
  <si>
    <t>СКСУЧ-16/5/18-4С</t>
  </si>
  <si>
    <t>СКСУЧ-16/6/18-4П</t>
  </si>
  <si>
    <t>СКСУЧ-16/6/18-4С</t>
  </si>
  <si>
    <t>СКСУЧ-16/7/18-4П</t>
  </si>
  <si>
    <t>СКСУЧ-16/7/18-4С</t>
  </si>
  <si>
    <t>СКСУЧ-17/5/18-4П</t>
  </si>
  <si>
    <t>СКСУЧ-17/5/18-4С</t>
  </si>
  <si>
    <t>СКСУЧ-17/6/18-4П</t>
  </si>
  <si>
    <t>СКСУЧ-17/6/18-4С</t>
  </si>
  <si>
    <t>СКСУЧ-17/7/18-4П</t>
  </si>
  <si>
    <t>СКСУЧ-17/7/18-4С</t>
  </si>
  <si>
    <t>СКСУЧ-18/5/18-4П</t>
  </si>
  <si>
    <t>СКСУЧ-18/5/18-4С</t>
  </si>
  <si>
    <t>СКСУЧ-18/6/18-4П</t>
  </si>
  <si>
    <t>СКСУЧ-18/6/18-4С</t>
  </si>
  <si>
    <t>СКСУЧ-18/7/18-4П</t>
  </si>
  <si>
    <t>СКСУЧ-18/7/18-4С</t>
  </si>
  <si>
    <t>СКСУЧ-19/5/18-4П</t>
  </si>
  <si>
    <t>СКСУЧ-19/5/18-4С</t>
  </si>
  <si>
    <t>СКСУЧ-19/6/18-4П</t>
  </si>
  <si>
    <t>СКСУЧ-19/6/18-4С</t>
  </si>
  <si>
    <t>СКСУЧ-19/7/18-4П</t>
  </si>
  <si>
    <t>СКСУЧ-19/7/18-4С</t>
  </si>
  <si>
    <t>СКСУЧ-20/5/18-4П</t>
  </si>
  <si>
    <t>СКСУЧ-20/5/18-4С</t>
  </si>
  <si>
    <t>СКСУЧ-20/6/18-4П</t>
  </si>
  <si>
    <t>СКСУЧ-20/6/18-4С</t>
  </si>
  <si>
    <t>СКСУЧ-20/7/18-4П</t>
  </si>
  <si>
    <t>СКСУЧ-20/7/18-4С</t>
  </si>
  <si>
    <t>СКСУЧ-6/5/18-4П</t>
  </si>
  <si>
    <t>СКСУЧ-6/6/18-4П</t>
  </si>
  <si>
    <t>СКСУЧ-6/6/18-4С</t>
  </si>
  <si>
    <t>СКСУЧ-6/7/18-4П</t>
  </si>
  <si>
    <t>СКСУЧ-6/7/18-4С</t>
  </si>
  <si>
    <t>СКСУЧ-7/5/18-4П</t>
  </si>
  <si>
    <t>СКСУЧ-7/5/18-4С</t>
  </si>
  <si>
    <t>СКСУЧ-7/6/18-4П</t>
  </si>
  <si>
    <t>СКСУЧ-7/6/18-4С</t>
  </si>
  <si>
    <t>СКСУЧ-7/7/18-4П</t>
  </si>
  <si>
    <t>СКСУЧ-7/7/18-4С</t>
  </si>
  <si>
    <t>СКСУЧ-8/5/18-4П</t>
  </si>
  <si>
    <t>СКСУЧ-8/5/18-4С</t>
  </si>
  <si>
    <t>СКСУЧ-8/6/18-4П</t>
  </si>
  <si>
    <t>СКСУЧ-8/6/18-4С</t>
  </si>
  <si>
    <t>СКСУЧ-8/7/18-4П</t>
  </si>
  <si>
    <t>СКСУЧ-8/7/18-4С</t>
  </si>
  <si>
    <t>СКСУЧ-9/5/18-4П</t>
  </si>
  <si>
    <t>СКСУЧ-9/5/18-4С</t>
  </si>
  <si>
    <t>СКСУЧ-9/6/18-4П</t>
  </si>
  <si>
    <t>СКСУЧ-9/6/18-4С</t>
  </si>
  <si>
    <t>СКСУЧ-9/7/18-4П</t>
  </si>
  <si>
    <t>СКСУЧ-9/7/18-4С</t>
  </si>
  <si>
    <t>СТППЧ-10/6-С</t>
  </si>
  <si>
    <t>СТППЧ-10/7-С</t>
  </si>
  <si>
    <t>СТППЧ-11/6-С</t>
  </si>
  <si>
    <t>СТППЧ-11/7-С</t>
  </si>
  <si>
    <t>СТППЧ-12/6-С</t>
  </si>
  <si>
    <t>СТППЧ-13/7-С</t>
  </si>
  <si>
    <t>СТППЧ-14/6-С</t>
  </si>
  <si>
    <t>СТППЧ-14/7-С</t>
  </si>
  <si>
    <t>СТППЧ-15/6-С</t>
  </si>
  <si>
    <t>СТППЧ-15/7-С</t>
  </si>
  <si>
    <t>СТППЧ-16/6-С</t>
  </si>
  <si>
    <t>СТППЧ-16/7-С</t>
  </si>
  <si>
    <t>СТППЧ-17/6-С</t>
  </si>
  <si>
    <t>СТППЧ-17/7-С</t>
  </si>
  <si>
    <t>СТППЧ-18/6-С</t>
  </si>
  <si>
    <t>СТППЧ-18/7-С</t>
  </si>
  <si>
    <t>СТППЧ-19/6-С</t>
  </si>
  <si>
    <t>СТППЧ-19/7-С</t>
  </si>
  <si>
    <t>СТППЧ-20/6-С</t>
  </si>
  <si>
    <t>СТППЧ-20/7-С</t>
  </si>
  <si>
    <t>СТППЧ-4/6-С</t>
  </si>
  <si>
    <t>СТППЧ-4/7-С</t>
  </si>
  <si>
    <t>СТППЧ-5/6-С</t>
  </si>
  <si>
    <t>СТППЧ-5/7-С</t>
  </si>
  <si>
    <t>СТППЧ-6/6-С</t>
  </si>
  <si>
    <t>СТППЧ-6/7-С</t>
  </si>
  <si>
    <t>СТППЧ-7/6-С</t>
  </si>
  <si>
    <t>СТППЧ-7/7-С</t>
  </si>
  <si>
    <t>СТППЧ-8/6-С</t>
  </si>
  <si>
    <t>СТППЧ-8/7-С</t>
  </si>
  <si>
    <t>СТППЧ-9/6-С</t>
  </si>
  <si>
    <t>СТППЧ-9/7-С</t>
  </si>
  <si>
    <t>СКСУЧ-10/4/18-4П</t>
  </si>
  <si>
    <t>СКСУЧ-10/4/18-4С</t>
  </si>
  <si>
    <t>СКСУЧ-11/4/18-4П</t>
  </si>
  <si>
    <t>СКСУЧ-11/4/18-4С</t>
  </si>
  <si>
    <t>СКСУЧ-12/4/18-4П</t>
  </si>
  <si>
    <t>СКСУЧ-12/4/18-4С</t>
  </si>
  <si>
    <t>СКСУЧ-13/4/18-4П</t>
  </si>
  <si>
    <t>СКСУЧ-13/4/18-4С</t>
  </si>
  <si>
    <t>СКСУЧ-14/4/18-4П</t>
  </si>
  <si>
    <t>СКСУЧ-14/4/18-4С</t>
  </si>
  <si>
    <t>СКСУЧ-15/4/18-4П</t>
  </si>
  <si>
    <t>СКСУЧ-15/4/18-4С</t>
  </si>
  <si>
    <t>СКСУЧ-16/4/18-4П</t>
  </si>
  <si>
    <t>СКСУЧ-16/4/18-4С</t>
  </si>
  <si>
    <t>СКСУЧ-17/4/18-4П</t>
  </si>
  <si>
    <t>СКСУЧ-17/4/18-4С</t>
  </si>
  <si>
    <t>СКСУЧ-18/4/18-4П</t>
  </si>
  <si>
    <t>СКСУЧ-18/4/18-4С</t>
  </si>
  <si>
    <t>СКСУЧ-19/4/18-4П</t>
  </si>
  <si>
    <t>СКСУЧ-19/4/18-4С</t>
  </si>
  <si>
    <t>СКСУЧ-20/4/18-4П</t>
  </si>
  <si>
    <t>СКСУЧ-20/4/18-4С</t>
  </si>
  <si>
    <t>СКСУЧ-6/4/18-4П</t>
  </si>
  <si>
    <t>СКСУЧ-6/4/18-4С</t>
  </si>
  <si>
    <t>СКСУЧ-7/4/18-4П</t>
  </si>
  <si>
    <t>СКСУЧ-7/4/18-4С</t>
  </si>
  <si>
    <t>СКСУЧ-8/4/18-4П</t>
  </si>
  <si>
    <t>СКСУЧ-8/4/18-4С</t>
  </si>
  <si>
    <t>СКСУЧ-9/4/18-4П</t>
  </si>
  <si>
    <t>СКСУЧ-9/4/18-4С</t>
  </si>
  <si>
    <t xml:space="preserve">Наименование </t>
  </si>
  <si>
    <t>*Цена не учитывает стоимость логистических услуг</t>
  </si>
  <si>
    <t xml:space="preserve">Стеллажи кухонные </t>
  </si>
  <si>
    <t>Стеллаж кухонный многоцелевой 1000х400х1800 перфорированная полка, стойки из уголков</t>
  </si>
  <si>
    <t>Стеллаж кухонный многоцелевой 1000х400х1800 сплошная полка, стойки из уголков</t>
  </si>
  <si>
    <t>Стеллаж кухонный многоцелевой 1000х500х1800 перфорированная полка, стойки из уголков</t>
  </si>
  <si>
    <t>Стеллаж кухонный многоцелевой 1000х500х1800 сплошная полка, стойки из уголков</t>
  </si>
  <si>
    <t>Стеллаж кухонный многоцелевой 1000х600х1800 перфорированная полка, стойки из уголков</t>
  </si>
  <si>
    <t>Стеллаж кухонный многоцелевой 1000х600х1800 сплошная полка, стойки из уголков</t>
  </si>
  <si>
    <t>Стеллаж кухонный многоцелевой 1000х700х1800 перфорированная полка, стойки из уголков</t>
  </si>
  <si>
    <t>Стеллаж кухонный многоцелевой 1000х700х1800 сплошная полка, стойки из уголков</t>
  </si>
  <si>
    <t>Стеллаж кухонный многоцелевой 1100х400х1800 перфорированная полка, стойки из уголков</t>
  </si>
  <si>
    <t>Стеллаж кухонный многоцелевой 1100х400х1800 сплошная полка, стойки из уголков</t>
  </si>
  <si>
    <t>Стеллаж кухонный многоцелевой 1100х500х1800 перфорированная полка, стойки из уголков</t>
  </si>
  <si>
    <t>Стеллаж кухонный многоцелевой 1100х500х1800 сплошная полка, стойки из уголков</t>
  </si>
  <si>
    <t>Стеллаж кухонный многоцелевой 1100х600х1800 перфорированная полка, стойки из уголков</t>
  </si>
  <si>
    <t>Стеллаж кухонный многоцелевой 1100х600х1800 сплошная полка, стойки из уголков</t>
  </si>
  <si>
    <t>Стеллаж кухонный многоцелевой 1100х700х1800 перфорированная полка, стойки из уголков</t>
  </si>
  <si>
    <t>Стеллаж кухонный многоцелевой 1100х700х1800 сплошная полка, стойки из уголков</t>
  </si>
  <si>
    <t>Стеллаж кухонный многоцелевой 1200х400х1800 перфорированная полка, стойки из уголков</t>
  </si>
  <si>
    <t>Стеллаж кухонный многоцелевой 1200х400х1800 сплошная полка, стойки из уголков</t>
  </si>
  <si>
    <t>Стеллаж кухонный многоцелевой 1200х500х1800 перфорированная полка, стойки из уголков</t>
  </si>
  <si>
    <t>Стеллаж кухонный многоцелевой 1200х500х1800 сплошная полка, стойки из уголков</t>
  </si>
  <si>
    <t>Стеллаж кухонный многоцелевой 1200х600х1800 перфорированная полка, стойки из уголков</t>
  </si>
  <si>
    <t>Стеллаж кухонный многоцелевой 1200х600х1800 сплошная полка, стойки из уголков</t>
  </si>
  <si>
    <t>Стеллаж кухонный многоцелевой 1200х700х1800 перфорированная полка, стойки из уголков</t>
  </si>
  <si>
    <t>Стеллаж кухонный многоцелевой 1200х700х1800 сплошная полка, стойки из уголков</t>
  </si>
  <si>
    <t>Стеллаж кухонный многоцелевой 1300х400х1800 перфорированная полка, стойки из уголков</t>
  </si>
  <si>
    <t>Стеллаж кухонный многоцелевой 1300х400х1800 сплошная полка, стойки из уголков</t>
  </si>
  <si>
    <t>Стеллаж кухонный многоцелевой 1300х500х1800 перфорированная полка, стойки из уголков</t>
  </si>
  <si>
    <t>Стеллаж кухонный многоцелевой 1300х500х1800 сплошная полка, стойки из уголков</t>
  </si>
  <si>
    <t>Стеллаж кухонный многоцелевой 1300х600х1800 перфорированная полка, стойки из уголков</t>
  </si>
  <si>
    <t>Стеллаж кухонный многоцелевой 1300х600х1800 сплошная полка, стойки из уголков</t>
  </si>
  <si>
    <t>Стеллаж кухонный многоцелевой 1300х700х1800 перфорированная полка, стойки из уголков</t>
  </si>
  <si>
    <t>Стеллаж кухонный многоцелевой 1300х700х1800 сплошная полка, стойки из уголков</t>
  </si>
  <si>
    <t>Стеллаж кухонный многоцелевой 1400х400х1800 перфорированная полка, стойки из уголков</t>
  </si>
  <si>
    <t>Стеллаж кухонный многоцелевой 1400х400х1800 сплошная полка, стойки из уголков</t>
  </si>
  <si>
    <t>Стеллаж кухонный многоцелевой 1400х500х1800 перфорированная полка, стойки из уголков</t>
  </si>
  <si>
    <t>Стеллаж кухонный многоцелевой 1400х500х1800 сплошная полка, стойки из уголков</t>
  </si>
  <si>
    <t>Стеллаж кухонный многоцелевой 1400х600х1800 перфорированная полка, стойки из уголков</t>
  </si>
  <si>
    <t>Стеллаж кухонный многоцелевой 1400х600х1800 сплошная полка, стойки из уголков</t>
  </si>
  <si>
    <t>Стеллаж кухонный многоцелевой 1400х700х1800 перфорированная полка, стойки из уголков</t>
  </si>
  <si>
    <t>Стеллаж кухонный многоцелевой 1400х700х1800 сплошная полка, стойки из уголков</t>
  </si>
  <si>
    <t>Стеллаж кухонный многоцелевой 1500х400х1800 перфорированная полка, стойки из уголков</t>
  </si>
  <si>
    <t>Стеллаж кухонный многоцелевой 1500х400х1800 сплошная полка, стойки из уголков</t>
  </si>
  <si>
    <t>Стеллаж кухонный многоцелевой 1500х500х1800 перфорированная полка, стойки из уголков</t>
  </si>
  <si>
    <t>Стеллаж кухонный многоцелевой 1500х500х1800 сплошная полка, стойки из уголков</t>
  </si>
  <si>
    <t>Стеллаж кухонный многоцелевой 1500х600х1800 перфорированная полка, стойки из уголков</t>
  </si>
  <si>
    <t>Стеллаж кухонный многоцелевой 1500х600х1800 сплошная полка, стойки из уголков</t>
  </si>
  <si>
    <t>Стеллаж кухонный многоцелевой 1500х700х1800 перфорированная полка, стойки из уголков</t>
  </si>
  <si>
    <t>Стеллаж кухонный многоцелевой 1500х700х1800 сплошная полка, стойки из уголков</t>
  </si>
  <si>
    <t>Стеллаж кухонный многоцелевой 1600х400х1800 перфорированная полка, стойки из уголков</t>
  </si>
  <si>
    <t>Стеллаж кухонный многоцелевой 1600х400х1800 сплошная полка, стойки из уголков</t>
  </si>
  <si>
    <t>Стеллаж кухонный многоцелевой 1600х500х1800 перфорированная полка, стойки из уголков</t>
  </si>
  <si>
    <t>Стеллаж кухонный многоцелевой 1600х500х1800 сплошная полка, стойки из уголков</t>
  </si>
  <si>
    <t>Стеллаж кухонный многоцелевой 1600х600х1800 перфорированная полка, стойки из уголков</t>
  </si>
  <si>
    <t>Стеллаж кухонный многоцелевой 1600х600х1800 сплошная полка, стойки из уголков</t>
  </si>
  <si>
    <t>Стеллаж кухонный многоцелевой 1600х700х1800 перфорированная полка, стойки из уголков</t>
  </si>
  <si>
    <t>Стеллаж кухонный многоцелевой 1600х700х1800 сплошная полка, стойки из уголков</t>
  </si>
  <si>
    <t>Стеллаж кухонный многоцелевой 1700х400х1800 перфорированная полка, стойки из уголков</t>
  </si>
  <si>
    <t>Стеллаж кухонный многоцелевой 1700х400х1800 сплошная полка, стойки из уголков</t>
  </si>
  <si>
    <t>Стеллаж кухонный многоцелевой 1700х500х1800 перфорированная полка, стойки из уголков</t>
  </si>
  <si>
    <t>Стеллаж кухонный многоцелевой 1700х500х1800 сплошная полка, стойки из уголков</t>
  </si>
  <si>
    <t>Стеллаж кухонный многоцелевой 1700х600х1800 перфорированная полка, стойки из уголков</t>
  </si>
  <si>
    <t>Стеллаж кухонный многоцелевой 1700х600х1800 сплошная полка, стойки из уголков</t>
  </si>
  <si>
    <t>Стеллаж кухонный многоцелевой 1700х700х1800 перфорированная полка, стойки из уголков</t>
  </si>
  <si>
    <t>Стеллаж кухонный многоцелевой 1700х700х1800 сплошная полка, стойки из уголков</t>
  </si>
  <si>
    <t>Стеллаж кухонный многоцелевой 1800х400х1800 перфорированная полка, стойки из уголков</t>
  </si>
  <si>
    <t>Стеллаж кухонный многоцелевой 1800х400х1800 сплошная полка, стойки из уголков</t>
  </si>
  <si>
    <t>Стеллаж кухонный многоцелевой 1800х500х1800 перфорированная полка, стойки из уголков</t>
  </si>
  <si>
    <t>Стеллаж кухонный многоцелевой 1800х500х1800 сплошная полка, стойки из уголков</t>
  </si>
  <si>
    <t>Стеллаж кухонный многоцелевой 1800х600х1800 перфорированная полка, стойки из уголков</t>
  </si>
  <si>
    <t>Стеллаж кухонный многоцелевой 1800х600х1800 сплошная полка, стойки из уголков</t>
  </si>
  <si>
    <t>Стеллаж кухонный многоцелевой 1800х700х1800 перфорированная полка, стойки из уголков</t>
  </si>
  <si>
    <t>Стеллаж кухонный многоцелевой 1800х700х1800 сплошная полка, стойки из уголков</t>
  </si>
  <si>
    <t>Стеллаж кухонный многоцелевой 1900х400х1800 перфорированная полка, стойки из уголков</t>
  </si>
  <si>
    <t>Стеллаж кухонный многоцелевой 1900х400х1800 сплошная полка, стойки из уголков</t>
  </si>
  <si>
    <t>Стеллаж кухонный многоцелевой 1900х500х1800 перфорированная полка, стойки из уголков</t>
  </si>
  <si>
    <t>Стеллаж кухонный многоцелевой 1900х500х1800 сплошная полка, стойки из уголков</t>
  </si>
  <si>
    <t>Стеллаж кухонный многоцелевой 1900х600х1800 перфорированная полка, стойки из уголков</t>
  </si>
  <si>
    <t>Стеллаж кухонный многоцелевой 1900х600х1800 сплошная полка, стойки из уголков</t>
  </si>
  <si>
    <t>Стеллаж кухонный многоцелевой 1900х700х1800 перфорированная полка, стойки из уголков</t>
  </si>
  <si>
    <t>Стеллаж кухонный многоцелевой 1900х700х1800 сплошная полка, стойки из уголков</t>
  </si>
  <si>
    <t>Стеллаж кухонный многоцелевой 2000х400х1800 перфорированная полка, стойки из уголков</t>
  </si>
  <si>
    <t>Стеллаж кухонный многоцелевой 2000х400х1800 сплошная полка, стойки из уголков</t>
  </si>
  <si>
    <t>Стеллаж кухонный многоцелевой 2000х500х1800 перфорированная полка, стойки из уголков</t>
  </si>
  <si>
    <t>Стеллаж кухонный многоцелевой 2000х500х1800 сплошная полка, стойки из уголков</t>
  </si>
  <si>
    <t>Стеллаж кухонный многоцелевой 2000х600х1800 перфорированная полка, стойки из уголков</t>
  </si>
  <si>
    <t>Стеллаж кухонный многоцелевой 2000х600х1800 сплошная полка, стойки из уголков</t>
  </si>
  <si>
    <t>Стеллаж кухонный многоцелевой 2000х700х1800 перфорированная полка, стойки из уголков</t>
  </si>
  <si>
    <t>Стеллаж кухонный многоцелевой 2000х700х1800 сплошная полка, стойки из уголков</t>
  </si>
  <si>
    <t>Стеллаж кухонный многоцелевой 600х400х1800 перфорированная полка, стойки из уголков</t>
  </si>
  <si>
    <t>Стеллаж кухонный многоцелевой 600х400х1800 сплошная полка, стойки из уголков</t>
  </si>
  <si>
    <t>Стеллаж кухонный многоцелевой 600х500х1800 перфорированная полка, стойки из уголков</t>
  </si>
  <si>
    <t>Стеллаж кухонный многоцелевой 600х500х1800 сплошная полка, стойки из уголков</t>
  </si>
  <si>
    <t>Стеллаж кухонный многоцелевой 600х600х1800 перфорированная полка, стойки из уголков</t>
  </si>
  <si>
    <t>Стеллаж кухонный многоцелевой 600х600х1800 сплошная полка, стойки из уголков</t>
  </si>
  <si>
    <t>Стеллаж кухонный многоцелевой 600х700х1800 перфорированная полка, стойки из уголков</t>
  </si>
  <si>
    <t>Стеллаж кухонный многоцелевой 600х700х1800 сплошная полка, стойки из уголков</t>
  </si>
  <si>
    <t>Стеллаж кухонный многоцелевой 700х400х1800 перфорированная полка, стойки из уголков</t>
  </si>
  <si>
    <t>Стеллаж кухонный многоцелевой 700х400х1800 сплошная полка, стойки из уголков</t>
  </si>
  <si>
    <t>Стеллаж кухонный многоцелевой 700х500х1800 перфорированная полка, стойки из уголков</t>
  </si>
  <si>
    <t>Стеллаж кухонный многоцелевой 700х500х1800 сплошная полка, стойки из уголков</t>
  </si>
  <si>
    <t>Стеллаж кухонный многоцелевой 700х600х1800 перфорированная полка, стойки из уголков</t>
  </si>
  <si>
    <t>Стеллаж кухонный многоцелевой 700х600х1800 сплошная полка, стойки из уголков</t>
  </si>
  <si>
    <t>Стеллаж кухонный многоцелевой 700х700х1800 перфорированная полка, стойки из уголков</t>
  </si>
  <si>
    <t>Стеллаж кухонный многоцелевой 700х700х1800 сплошная полка, стойки из уголков</t>
  </si>
  <si>
    <t>Стеллаж кухонный многоцелевой 800х400х1800 перфорированная полка, стойки из уголков</t>
  </si>
  <si>
    <t>Стеллаж кухонный многоцелевой 800х400х1800 сплошная полка, стойки из уголков</t>
  </si>
  <si>
    <t>Стеллаж кухонный многоцелевой 800х500х1800 перфорированная полка, стойки из уголков</t>
  </si>
  <si>
    <t>Стеллаж кухонный многоцелевой 800х500х1800 сплошная полка, стойки из уголков</t>
  </si>
  <si>
    <t>Стеллаж кухонный многоцелевой 800х600х1800 перфорированная полка, стойки из уголков</t>
  </si>
  <si>
    <t>Стеллаж кухонный многоцелевой 800х600х1800 сплошная полка, стойки из уголков</t>
  </si>
  <si>
    <t>Стеллаж кухонный многоцелевой 800х700х1800 перфорированная полка, стойки из уголков</t>
  </si>
  <si>
    <t>Стеллаж кухонный многоцелевой 800х700х1800 сплошная полка, стойки из уголков</t>
  </si>
  <si>
    <t>Стеллаж кухонный многоцелевой 900х400х1800 перфорированная полка, стойки из уголков</t>
  </si>
  <si>
    <t>Стеллаж кухонный многоцелевой 900х400х1800 сплошная полка, стойки из уголков</t>
  </si>
  <si>
    <t>Стеллаж кухонный многоцелевой 900х500х1800 перфорированная полка, стойки из уголков</t>
  </si>
  <si>
    <t>Стеллаж кухонный многоцелевой 900х500х1800 сплошная полка, стойки из уголков</t>
  </si>
  <si>
    <t>Стеллаж кухонный многоцелевой 900х600х1800 перфорированная полка, стойки из уголков</t>
  </si>
  <si>
    <t>Стеллаж кухонный многоцелевой 900х600х1800 сплошная полка, стойки из уголков</t>
  </si>
  <si>
    <t>Стеллаж кухонный многоцелевой 900х700х1800 перфорированная полка, стойки из уголков</t>
  </si>
  <si>
    <t>Стеллаж кухонный многоцелевой 900х700х1800 сплошная полка, стойки из уголков</t>
  </si>
  <si>
    <t>Габаритные размеры, д*г*в</t>
  </si>
  <si>
    <t>Полка настенная перфорированная 1000х300</t>
  </si>
  <si>
    <t>Полка настенная перфорированная 1000х300 2-х ярусная</t>
  </si>
  <si>
    <t>Полка настенная перфорированная 1000х400</t>
  </si>
  <si>
    <t>Полка настенная перфорированная 1000х400 2-х ярусная</t>
  </si>
  <si>
    <t>Полка настенная перфорированная 1100х300</t>
  </si>
  <si>
    <t>Полка настенная перфорированная 1100х300 2-х ярусная</t>
  </si>
  <si>
    <t>Полка настенная перфорированная 1100х400</t>
  </si>
  <si>
    <t>Полка настенная перфорированная 1100х400 2-х ярусная</t>
  </si>
  <si>
    <t>Полка настенная перфорированная 1200х300</t>
  </si>
  <si>
    <t>Полка настенная перфорированная 1200х300 2-х ярусная</t>
  </si>
  <si>
    <t>Полка настенная перфорированная 1200х400</t>
  </si>
  <si>
    <t>Полка настенная перфорированная 1200х400 2-х ярусная</t>
  </si>
  <si>
    <t>Полка настенная перфорированная 1300х300</t>
  </si>
  <si>
    <t>Полка настенная перфорированная 1300х300 2-х ярусная</t>
  </si>
  <si>
    <t>Полка настенная перфорированная 1300х400</t>
  </si>
  <si>
    <t>Полка настенная перфорированная 1300х400 2-х ярусная</t>
  </si>
  <si>
    <t>Полка настенная перфорированная 1400х300</t>
  </si>
  <si>
    <t>Полка настенная перфорированная 1400х300 2-х ярусная</t>
  </si>
  <si>
    <t>Полка настенная перфорированная 1400х400</t>
  </si>
  <si>
    <t>Полка настенная перфорированная 1400х400 2-х ярусная</t>
  </si>
  <si>
    <t>Полка настенная перфорированная 1500х300</t>
  </si>
  <si>
    <t>Полка настенная перфорированная 1500х300 2-х ярусная</t>
  </si>
  <si>
    <t>Полка настенная перфорированная 1500х400</t>
  </si>
  <si>
    <t>Полка настенная перфорированная 1500х400 2-х ярусная</t>
  </si>
  <si>
    <t>Полка настенная перфорированная 600х300</t>
  </si>
  <si>
    <t>Полка настенная перфорированная 600х300 2-х ярусная</t>
  </si>
  <si>
    <t>Полка настенная перфорированная 600х400</t>
  </si>
  <si>
    <t>Полка настенная перфорированная 600х400 2-х ярусная</t>
  </si>
  <si>
    <t>Полка настенная перфорированная 700х300</t>
  </si>
  <si>
    <t>Полка настенная перфорированная 700х300 2-х ярусная</t>
  </si>
  <si>
    <t>Полка настенная перфорированная 700х400</t>
  </si>
  <si>
    <t>Полка настенная перфорированная 700х400 2-х ярусная</t>
  </si>
  <si>
    <t>Полка настенная перфорированная 800х300</t>
  </si>
  <si>
    <t>Полка настенная перфорированная 800х300 2-х ярусная</t>
  </si>
  <si>
    <t>Полка настенная перфорированная 800х400</t>
  </si>
  <si>
    <t>Полка настенная перфорированная 800х400 2-х ярусная</t>
  </si>
  <si>
    <t>Полка настенная перфорированная 900х300</t>
  </si>
  <si>
    <t>Полка настенная перфорированная 900х300 2-х ярусная</t>
  </si>
  <si>
    <t>Полка настенная перфорированная 900х400</t>
  </si>
  <si>
    <t>Полка настенная перфорированная 900х400 2-х ярусная</t>
  </si>
  <si>
    <t>Полка настенная сплошная 1000х300</t>
  </si>
  <si>
    <t>Полка настенная сплошная 1000х300 2-х ярусная</t>
  </si>
  <si>
    <t>Полка настенная сплошная 1000х400</t>
  </si>
  <si>
    <t>Полка настенная сплошная 1000х400 2-х ярусная</t>
  </si>
  <si>
    <t>Полка настенная сплошная 1100х300</t>
  </si>
  <si>
    <t>Полка настенная сплошная 1100х300 2-х ярусная</t>
  </si>
  <si>
    <t>Полка настенная сплошная 1100х400</t>
  </si>
  <si>
    <t>Полка настенная сплошная 1100х400 2-х ярусная</t>
  </si>
  <si>
    <t>Полка настенная сплошная 1200х300</t>
  </si>
  <si>
    <t>Полка настенная сплошная 1200х300 2-х ярусная</t>
  </si>
  <si>
    <t>Полка настенная сплошная 1200х400</t>
  </si>
  <si>
    <t>Полка настенная сплошная 1200х400 2-х ярусная</t>
  </si>
  <si>
    <t>Полка настенная сплошная 1300х300</t>
  </si>
  <si>
    <t>Полка настенная сплошная 1300х300 2-х ярусная</t>
  </si>
  <si>
    <t>Полка настенная сплошная 1300х400</t>
  </si>
  <si>
    <t>Полка настенная сплошная 1300х400 2-х ярусная</t>
  </si>
  <si>
    <t>Полка настенная сплошная 1400х300</t>
  </si>
  <si>
    <t>Полка настенная сплошная 1400х300 2-х ярусная</t>
  </si>
  <si>
    <t>Полка настенная сплошная 1400х400</t>
  </si>
  <si>
    <t>Полка настенная сплошная 1400х400 2-х ярусная</t>
  </si>
  <si>
    <t>Полка настенная сплошная 1500х300</t>
  </si>
  <si>
    <t>Полка настенная сплошная 1500х300 2-х ярусная</t>
  </si>
  <si>
    <t>Полка настенная сплошная 1500х400</t>
  </si>
  <si>
    <t>Полка настенная сплошная 1500х400 2-х ярусная</t>
  </si>
  <si>
    <t>Полка настенная сплошная 600х300</t>
  </si>
  <si>
    <t>Полка настенная сплошная 600х300 2-х ярусная</t>
  </si>
  <si>
    <t>Полка настенная сплошная 600х400</t>
  </si>
  <si>
    <t>Полка настенная сплошная 600х400 2-х ярусная</t>
  </si>
  <si>
    <t>Полка настенная сплошная 700х300</t>
  </si>
  <si>
    <t>Полка настенная сплошная 700х300 2-х ярусная</t>
  </si>
  <si>
    <t>Полка настенная сплошная 700х400</t>
  </si>
  <si>
    <t>Полка настенная сплошная 700х400 2-х ярусная</t>
  </si>
  <si>
    <t>Полка настенная сплошная 800х300</t>
  </si>
  <si>
    <t>Полка настенная сплошная 800х300 2-х ярусная</t>
  </si>
  <si>
    <t>Полка настенная сплошная 800х400</t>
  </si>
  <si>
    <t>Полка настенная сплошная 800х400 2-х ярусная</t>
  </si>
  <si>
    <t>Полка настенная сплошная 900х300</t>
  </si>
  <si>
    <t>Полка настенная сплошная 900х300 2-х ярусная</t>
  </si>
  <si>
    <t>Полка настенная сплошная 900х400</t>
  </si>
  <si>
    <t>Полка настенная сплошная 900х400 2-х ярусная</t>
  </si>
  <si>
    <t>1000х400х1800</t>
  </si>
  <si>
    <t>1000х500х1800</t>
  </si>
  <si>
    <t>1000х600х1800</t>
  </si>
  <si>
    <t>1000х700х1800</t>
  </si>
  <si>
    <t>1100х400х1800</t>
  </si>
  <si>
    <t>1100х500х1800</t>
  </si>
  <si>
    <t>1100х600х1800</t>
  </si>
  <si>
    <t>1100х700х1800</t>
  </si>
  <si>
    <t>1200х400х1800</t>
  </si>
  <si>
    <t>1200х500х1800</t>
  </si>
  <si>
    <t>1200х600х1800</t>
  </si>
  <si>
    <t>1200х700х1800</t>
  </si>
  <si>
    <t>1300х400х1800</t>
  </si>
  <si>
    <t>1300х500х1800</t>
  </si>
  <si>
    <t>1300х600х1800</t>
  </si>
  <si>
    <t>1300х700х1800</t>
  </si>
  <si>
    <t>1400х400х1800</t>
  </si>
  <si>
    <t>1400х500х1800</t>
  </si>
  <si>
    <t>1400х600х1800</t>
  </si>
  <si>
    <t>1400х700х1800</t>
  </si>
  <si>
    <t>1500х400х1800</t>
  </si>
  <si>
    <t>1500х500х1800</t>
  </si>
  <si>
    <t>1500х600х1800</t>
  </si>
  <si>
    <t>1500х700х1800</t>
  </si>
  <si>
    <t>1600х400х1800</t>
  </si>
  <si>
    <t>1600х500х1800</t>
  </si>
  <si>
    <t>1600х600х1800</t>
  </si>
  <si>
    <t>1600х700х1800</t>
  </si>
  <si>
    <t>1700х400х1800</t>
  </si>
  <si>
    <t>1700х500х1800</t>
  </si>
  <si>
    <t>1700х600х1800</t>
  </si>
  <si>
    <t>1700х700х1800</t>
  </si>
  <si>
    <t>1800х400х1800</t>
  </si>
  <si>
    <t>1800х500х1800</t>
  </si>
  <si>
    <t>1800х600х1800</t>
  </si>
  <si>
    <t>1800х700х1800</t>
  </si>
  <si>
    <t>1900х400х1800</t>
  </si>
  <si>
    <t>1900х500х1800</t>
  </si>
  <si>
    <t>1900х600х1800</t>
  </si>
  <si>
    <t>1900х700х1800</t>
  </si>
  <si>
    <t>2000х400х1800</t>
  </si>
  <si>
    <t>2000х500х1800</t>
  </si>
  <si>
    <t>2000х600х1800</t>
  </si>
  <si>
    <t>2000х700х1800</t>
  </si>
  <si>
    <t>600х400х1800</t>
  </si>
  <si>
    <t>600х500х1800</t>
  </si>
  <si>
    <t>600х600х1800</t>
  </si>
  <si>
    <t>600х700х1800</t>
  </si>
  <si>
    <t>700х400х1800</t>
  </si>
  <si>
    <t>700х500х1800</t>
  </si>
  <si>
    <t>700х600х1800</t>
  </si>
  <si>
    <t>700х700х1800</t>
  </si>
  <si>
    <t>800х400х1800</t>
  </si>
  <si>
    <t>800х500х1800</t>
  </si>
  <si>
    <t>800х600х1800</t>
  </si>
  <si>
    <t>800х700х1800</t>
  </si>
  <si>
    <t>900х400х1800</t>
  </si>
  <si>
    <t>900х500х1800</t>
  </si>
  <si>
    <t>900х600х1800</t>
  </si>
  <si>
    <t>900х700х1800</t>
  </si>
  <si>
    <t>600х600х850</t>
  </si>
  <si>
    <t>600х700х850</t>
  </si>
  <si>
    <t>700х600х850</t>
  </si>
  <si>
    <t>700х700х850</t>
  </si>
  <si>
    <t>800х600х850</t>
  </si>
  <si>
    <t>800х700х850</t>
  </si>
  <si>
    <t>900х600х850</t>
  </si>
  <si>
    <t>900х700х850</t>
  </si>
  <si>
    <t>1000х300х400</t>
  </si>
  <si>
    <t>1000х300х600</t>
  </si>
  <si>
    <t>1000х400х400</t>
  </si>
  <si>
    <t>1000х400х600</t>
  </si>
  <si>
    <t>1100х300х400</t>
  </si>
  <si>
    <t>1100х300х600</t>
  </si>
  <si>
    <t>1100х400х400</t>
  </si>
  <si>
    <t>1100х400х600</t>
  </si>
  <si>
    <t>1200х300х400</t>
  </si>
  <si>
    <t>1200х300х600</t>
  </si>
  <si>
    <t>1200х400х400</t>
  </si>
  <si>
    <t>1200х400х600</t>
  </si>
  <si>
    <t>1300х300х400</t>
  </si>
  <si>
    <t>1300х300х600</t>
  </si>
  <si>
    <t>1300х400х400</t>
  </si>
  <si>
    <t>1300х400х600</t>
  </si>
  <si>
    <t>1400х300х400</t>
  </si>
  <si>
    <t>1400х300х600</t>
  </si>
  <si>
    <t>1400х400х400</t>
  </si>
  <si>
    <t>1400х400х600</t>
  </si>
  <si>
    <t>1500х300х400</t>
  </si>
  <si>
    <t>1500х300х600</t>
  </si>
  <si>
    <t>1500х400х400</t>
  </si>
  <si>
    <t>1500х400х600</t>
  </si>
  <si>
    <t>600х300х400</t>
  </si>
  <si>
    <t>600х300х600</t>
  </si>
  <si>
    <t>600х400х400</t>
  </si>
  <si>
    <t>600х400х600</t>
  </si>
  <si>
    <t>700х300х400</t>
  </si>
  <si>
    <t>700х300х600</t>
  </si>
  <si>
    <t>700х400х400</t>
  </si>
  <si>
    <t>700х400х600</t>
  </si>
  <si>
    <t>800х300х400</t>
  </si>
  <si>
    <t>800х300х600</t>
  </si>
  <si>
    <t>800х400х400</t>
  </si>
  <si>
    <t>800х400х600</t>
  </si>
  <si>
    <t>900х300х400</t>
  </si>
  <si>
    <t>900х300х600</t>
  </si>
  <si>
    <t>900х400х400</t>
  </si>
  <si>
    <t>900х400х600</t>
  </si>
  <si>
    <t>Стол производственный 400х600х850 сплошная полка</t>
  </si>
  <si>
    <t>Стол производственный 400х700х850 сплошная полка</t>
  </si>
  <si>
    <t>Стол производственный 500х600х850 сплошная полка</t>
  </si>
  <si>
    <t>Стол производственный 500х700х850 сплошная полка</t>
  </si>
  <si>
    <t>Стол производственный 600х600х850 сплошная полка</t>
  </si>
  <si>
    <t>Стол производственный 600х700х850 сплошная полка</t>
  </si>
  <si>
    <t>Стол производственный 700х600х850 сплошная полка</t>
  </si>
  <si>
    <t>Стол производственный 700х700х850 сплошная полка</t>
  </si>
  <si>
    <t>Стол производственный 800х600х850 сплошная полка</t>
  </si>
  <si>
    <t>Стол производственный 800х700х850 сплошная полка</t>
  </si>
  <si>
    <t>Стол производственный 900х600х850 сплошная полка</t>
  </si>
  <si>
    <t>Стол производственный 900х700х850 сплошная полка</t>
  </si>
  <si>
    <t>Стол производственный 1000х600х850 сплошная полка</t>
  </si>
  <si>
    <t>Стол производственный 1000х700х850 сплошная полка</t>
  </si>
  <si>
    <t>Стол производственный 1100х600х850 сплошная полка</t>
  </si>
  <si>
    <t>Стол производственный 1100х700х850 сплошная полка</t>
  </si>
  <si>
    <t>Стол производственный 1200х600х850 сплошная полка</t>
  </si>
  <si>
    <t>Стол производственный 1200х700х850 сплошная полка</t>
  </si>
  <si>
    <t>Стол производственный 1300х600х850 сплошная полка</t>
  </si>
  <si>
    <t>Стол производственный 1300х700х850 сплошная полка</t>
  </si>
  <si>
    <t>Стол производственный 1400х600х850 сплошная полка</t>
  </si>
  <si>
    <t>Стол производственный 1400х700х850 сплошная полка</t>
  </si>
  <si>
    <t>Стол производственный 1500х600х850 сплошная полка</t>
  </si>
  <si>
    <t>Стол производственный 1500х700х850 сплошная полка</t>
  </si>
  <si>
    <t>Стол производственный 1600х600х850 сплошная полка</t>
  </si>
  <si>
    <t>Стол производственный 1600х700х850 сплошная полка</t>
  </si>
  <si>
    <t>Стол производственный 1700х600х850 сплошная полка</t>
  </si>
  <si>
    <t>Стол производственный 1700х700х850 сплошная полка</t>
  </si>
  <si>
    <t>Стол производственный 1800х600х850 сплошная полка</t>
  </si>
  <si>
    <t>Стол производственный 1800х700х850 сплошная полка</t>
  </si>
  <si>
    <t>Стол производственный 1900х600х850 сплошная полка</t>
  </si>
  <si>
    <t>Стол производственный 1900х700х850 сплошная полка</t>
  </si>
  <si>
    <t>Стол производственный 2000х600х850 сплошная полка</t>
  </si>
  <si>
    <t>Стол производственный 2000х700х850 сплошная полка</t>
  </si>
  <si>
    <t>400х600х850</t>
  </si>
  <si>
    <t>400х700х850</t>
  </si>
  <si>
    <t>500х600х850</t>
  </si>
  <si>
    <t>500х700х850</t>
  </si>
  <si>
    <t>Стол производственный 400х600х850 сплошная полка каркас уголок 40х40</t>
  </si>
  <si>
    <t>Стол производственный 400х700х850 сплошная полка каркас уголок 40х40</t>
  </si>
  <si>
    <t>Стол производственный 500х600х850 сплошная полка каркас уголок 40х40</t>
  </si>
  <si>
    <t>Стол производственный 500х700х850 сплошная полка каркас уголок 40х40</t>
  </si>
  <si>
    <t>Стол производственный 600х600х850 сплошная полка каркас уголок 40х40</t>
  </si>
  <si>
    <t>Стол производственный 600х700х850 сплошная полка каркас уголок 40х40</t>
  </si>
  <si>
    <t>Стол производственный 700х600х850 сплошная полка каркас уголок 40х40</t>
  </si>
  <si>
    <t>Стол производственный 700х700х850 сплошная полка каркас уголок 40х40</t>
  </si>
  <si>
    <t>Стол производственный 800х600х850 сплошная полка каркас уголок 40х40</t>
  </si>
  <si>
    <t>Стол производственный 800х700х850 сплошная полка каркас уголок 40х40</t>
  </si>
  <si>
    <t>Стол производственный 900х600х850 сплошная полка каркас уголок 40х40</t>
  </si>
  <si>
    <t>Стол производственный 900х700х850 сплошная полка каркас уголок 40х40</t>
  </si>
  <si>
    <t>Стол производственный 1000х600х850 сплошная полка каркас уголок 40х40</t>
  </si>
  <si>
    <t>Стол производственный 1000х700х850 сплошная полка каркас уголок 40х40</t>
  </si>
  <si>
    <t>Стол производственный 1100х600х850 сплошная полка каркас уголок 40х40</t>
  </si>
  <si>
    <t>Стол производственный 1100х700х850 сплошная полка каркас уголок 40х40</t>
  </si>
  <si>
    <t>Стол производственный 1200х600х850 сплошная полка каркас уголок 40х40</t>
  </si>
  <si>
    <t>Стол производственный 1200х700х850 сплошная полка каркас уголок 40х40</t>
  </si>
  <si>
    <t>Стол производственный 1300х600х850 сплошная полка каркас уголок 40х40</t>
  </si>
  <si>
    <t>Стол производственный 1300х700х850 сплошная полка каркас уголок 40х40</t>
  </si>
  <si>
    <t>Стол производственный 1400х600х850 сплошная полка каркас уголок 40х40</t>
  </si>
  <si>
    <t>Стол производственный 1400х700х850 сплошная полка каркас уголок 40х40</t>
  </si>
  <si>
    <t>Стол производственный 1500х600х850 сплошная полка каркас уголок 40х40</t>
  </si>
  <si>
    <t>Стол производственный 1500х700х850 сплошная полка каркас уголок 40х40</t>
  </si>
  <si>
    <t>Стол производственный 1600х600х850 сплошная полка каркас уголок 40х40</t>
  </si>
  <si>
    <t>Стол производственный 1600х700х850 сплошная полка каркас уголок 40х40</t>
  </si>
  <si>
    <t>Стол производственный 1700х600х850 сплошная полка каркас уголок 40х40</t>
  </si>
  <si>
    <t>Стол производственный 1700х700х850 сплошная полка каркас уголок 40х40</t>
  </si>
  <si>
    <t>Стол производственный 1800х600х850 сплошная полка каркас уголок 40х40</t>
  </si>
  <si>
    <t>Стол производственный 1800х700х850 сплошная полка каркас уголок 40х40</t>
  </si>
  <si>
    <t>Стол производственный 1900х600х850 сплошная полка каркас уголок 40х40</t>
  </si>
  <si>
    <t>Стол производственный 1900х700х850 сплошная полка каркас уголок 40х40</t>
  </si>
  <si>
    <t>Стол производственный 2000х600х850 сплошная полка каркас уголок 40х40</t>
  </si>
  <si>
    <t>Стол производственный 2000х700х850 сплошная полка каркас уголок 40х40</t>
  </si>
  <si>
    <t>СТПУЧ-4/6-С</t>
  </si>
  <si>
    <t>СТПУЧ-4/7-С</t>
  </si>
  <si>
    <t>СТПУЧ-5/6-С</t>
  </si>
  <si>
    <t>СТПУЧ-5/7-С</t>
  </si>
  <si>
    <t>СТПУЧ-6/6-С</t>
  </si>
  <si>
    <t>СТПУЧ-6/7-С</t>
  </si>
  <si>
    <t>СТПУЧ-7/6-С</t>
  </si>
  <si>
    <t>СТПУЧ-7/7-С</t>
  </si>
  <si>
    <t>СТПУЧ-8/6-С</t>
  </si>
  <si>
    <t>СТПУЧ-8/7-С</t>
  </si>
  <si>
    <t>СТПУЧ-9/6-С</t>
  </si>
  <si>
    <t>СТПУЧ-9/7-С</t>
  </si>
  <si>
    <t>СТПУЧ-10/6-С</t>
  </si>
  <si>
    <t>СТПУЧ-10/7-С</t>
  </si>
  <si>
    <t>СТПУЧ-11/6-С</t>
  </si>
  <si>
    <t>СТПУЧ-11/7-С</t>
  </si>
  <si>
    <t>СТПУЧ-12/6-С</t>
  </si>
  <si>
    <t>СТПУЧ-12/7-С</t>
  </si>
  <si>
    <t>СТПУЧ-13/6-С</t>
  </si>
  <si>
    <t>СТПУЧ-13/7-С</t>
  </si>
  <si>
    <t>СТПУЧ-14/6-С</t>
  </si>
  <si>
    <t>СТПУЧ-14/7-С</t>
  </si>
  <si>
    <t>СТПУЧ-15/6-С</t>
  </si>
  <si>
    <t>СТПУЧ-15/7-С</t>
  </si>
  <si>
    <t>СТПУЧ-16/6-С</t>
  </si>
  <si>
    <t>СТПУЧ-16/7-С</t>
  </si>
  <si>
    <t>СТПУЧ-17/6-С</t>
  </si>
  <si>
    <t>СТПУЧ-17/7-С</t>
  </si>
  <si>
    <t>СТПУЧ-18/6-С</t>
  </si>
  <si>
    <t>СТПУЧ-18/7-С</t>
  </si>
  <si>
    <t>СТПУЧ-19/6-С</t>
  </si>
  <si>
    <t>СТПУЧ-19/7-С</t>
  </si>
  <si>
    <t>СТПУЧ-20/6-С</t>
  </si>
  <si>
    <t>СТПУЧ-20/7-С</t>
  </si>
  <si>
    <t>1000х600х850</t>
  </si>
  <si>
    <t>1000х700х850</t>
  </si>
  <si>
    <t>1100х600х850</t>
  </si>
  <si>
    <t>1100х700х850</t>
  </si>
  <si>
    <t>1200х600х850</t>
  </si>
  <si>
    <t>1200х700х850</t>
  </si>
  <si>
    <t>1300х600х850</t>
  </si>
  <si>
    <t>1300х700х850</t>
  </si>
  <si>
    <t>1400х600х850</t>
  </si>
  <si>
    <t>1400х700х850</t>
  </si>
  <si>
    <t>1500х600х850</t>
  </si>
  <si>
    <t>1500х700х850</t>
  </si>
  <si>
    <t>1600х600х850</t>
  </si>
  <si>
    <t>1600х700х850</t>
  </si>
  <si>
    <t>1700х600х850</t>
  </si>
  <si>
    <t>1700х700х850</t>
  </si>
  <si>
    <t>1800х600х850</t>
  </si>
  <si>
    <t>1800х700х850</t>
  </si>
  <si>
    <t>1900х600х850</t>
  </si>
  <si>
    <t>1900х700х850</t>
  </si>
  <si>
    <t>2000х600х850</t>
  </si>
  <si>
    <t>2000х700х850</t>
  </si>
  <si>
    <t>Описание</t>
  </si>
  <si>
    <t>Каркас</t>
  </si>
  <si>
    <t>Стойки из уголков 40х40</t>
  </si>
  <si>
    <t>Стеллаж кухонный многоцелевой 1000х400х1800 сплошная полка, стойки из профиля 40х40</t>
  </si>
  <si>
    <t>Стеллаж кухонный многоцелевой 1000х500х1800 сплошная полка, стойки из профиля 40х40</t>
  </si>
  <si>
    <t>Стеллаж кухонный многоцелевой 1000х600х1800 сплошная полка, стойки из профиля 40х40</t>
  </si>
  <si>
    <t>Стеллаж кухонный многоцелевой 1100х400х1800 сплошная полка, стойки из профиля 40х40</t>
  </si>
  <si>
    <t>Стеллаж кухонный многоцелевой 1100х500х1800 сплошная полка, стойки из профиля 40х40</t>
  </si>
  <si>
    <t>Стеллаж кухонный многоцелевой 1100х600х1800 сплошная полка, стойки из профиля 40х40</t>
  </si>
  <si>
    <t>Стеллаж кухонный многоцелевой 1200х400х1800 сплошная полка, стойки из профиля 40х40</t>
  </si>
  <si>
    <t>Стеллаж кухонный многоцелевой 1200х500х1800 сплошная полка, стойки из профиля 40х40</t>
  </si>
  <si>
    <t>Стеллаж кухонный многоцелевой 1200х600х1800 сплошная полка, стойки из профиля 40х40</t>
  </si>
  <si>
    <t>Стеллаж кухонный многоцелевой 1300х400х1800 сплошная полка, стойки из профиля 40х40</t>
  </si>
  <si>
    <t>Стеллаж кухонный многоцелевой 1300х500х1800 сплошная полка, стойки из профиля 40х40</t>
  </si>
  <si>
    <t>Стеллаж кухонный многоцелевой 1300х600х1800 сплошная полка, стойки из профиля 40х40</t>
  </si>
  <si>
    <t>Стеллаж кухонный многоцелевой 1400х400х1800 сплошная полка, стойки из профиля 40х40</t>
  </si>
  <si>
    <t>Стеллаж кухонный многоцелевой 1400х500х1800 сплошная полка, стойки из профиля 40х40</t>
  </si>
  <si>
    <t>Стеллаж кухонный многоцелевой 1400х600х1800 сплошная полка, стойки из профиля 40х40</t>
  </si>
  <si>
    <t>Стеллаж кухонный многоцелевой 1500х400х1800 сплошная полка, стойки из профиля 40х40</t>
  </si>
  <si>
    <t>Стеллаж кухонный многоцелевой 1500х500х1800 сплошная полка, стойки из профиля 40х40</t>
  </si>
  <si>
    <t>Стеллаж кухонный многоцелевой 1500х600х1800 сплошная полка, стойки из профиля 40х40</t>
  </si>
  <si>
    <t>Стеллаж кухонный многоцелевой 1600х400х1800 сплошная полка, стойки из профиля 40х40</t>
  </si>
  <si>
    <t>Стеллаж кухонный многоцелевой 1600х500х1800 сплошная полка, стойки из профиля 40х40</t>
  </si>
  <si>
    <t>Стеллаж кухонный многоцелевой 1600х600х1800 сплошная полка, стойки из профиля 40х40</t>
  </si>
  <si>
    <t>Стеллаж кухонный многоцелевой 1700х400х1800 сплошная полка, стойки из профиля 40х40</t>
  </si>
  <si>
    <t>Стеллаж кухонный многоцелевой 1700х500х1800 сплошная полка, стойки из профиля 40х40</t>
  </si>
  <si>
    <t>Стеллаж кухонный многоцелевой 1700х600х1800 сплошная полка, стойки из профиля 40х40</t>
  </si>
  <si>
    <t>Стеллаж кухонный многоцелевой 1800х400х1800 сплошная полка, стойки из профиля 40х40</t>
  </si>
  <si>
    <t>Стеллаж кухонный многоцелевой 1800х500х1800 сплошная полка, стойки из профиля 40х40</t>
  </si>
  <si>
    <t>Стеллаж кухонный многоцелевой 1800х600х1800 сплошная полка, стойки из профиля 40х40</t>
  </si>
  <si>
    <t>Стеллаж кухонный многоцелевой 1900х400х1800 сплошная полка, стойки из профиля 40х40</t>
  </si>
  <si>
    <t>Стеллаж кухонный многоцелевой 1900х500х1800 сплошная полка, стойки из профиля 40х40</t>
  </si>
  <si>
    <t>Стеллаж кухонный многоцелевой 1900х600х1800 сплошная полка, стойки из профиля 40х40</t>
  </si>
  <si>
    <t>Стеллаж кухонный многоцелевой 2000х400х1800 сплошная полка, стойки из профиля 40х40</t>
  </si>
  <si>
    <t>Стеллаж кухонный многоцелевой 2000х500х1800 сплошная полка, стойки из профиля 40х40</t>
  </si>
  <si>
    <t>Стеллаж кухонный многоцелевой 2000х600х1800 сплошная полка, стойки из профиля 40х40</t>
  </si>
  <si>
    <t>Стеллаж кухонный многоцелевой 400х400х1800 сплошная полка, стойки из профиля 40х40</t>
  </si>
  <si>
    <t>Стеллаж кухонный многоцелевой 400х500х1800 сплошная полка, стойки из профиля 40х40</t>
  </si>
  <si>
    <t>Стеллаж кухонный многоцелевой 400х600х1800 сплошная полка, стойки из профиля 40х40</t>
  </si>
  <si>
    <t>Стеллаж кухонный многоцелевой 500х400х1800 сплошная полка, стойки из профиля 40х40</t>
  </si>
  <si>
    <t>Стеллаж кухонный многоцелевой 500х500х1800 сплошная полка, стойки из профиля 40х40</t>
  </si>
  <si>
    <t>Стеллаж кухонный многоцелевой 500х600х1800 сплошная полка, стойки из профиля 40х40</t>
  </si>
  <si>
    <t>Стеллаж кухонный многоцелевой 600х400х1800 сплошная полка, стойки из профиля 40х40</t>
  </si>
  <si>
    <t>Стеллаж кухонный многоцелевой 600х500х1800 сплошная полка, стойки из профиля 40х40</t>
  </si>
  <si>
    <t>Стеллаж кухонный многоцелевой 600х600х1800 сплошная полка, стойки из профиля 40х40</t>
  </si>
  <si>
    <t>Стеллаж кухонный многоцелевой 700х400х1800 сплошная полка, стойки из профиля 40х40</t>
  </si>
  <si>
    <t>Стеллаж кухонный многоцелевой 700х500х1800 сплошная полка, стойки из профиля 40х40</t>
  </si>
  <si>
    <t>Стеллаж кухонный многоцелевой 700х600х1800 сплошная полка, стойки из профиля 40х40</t>
  </si>
  <si>
    <t>Стеллаж кухонный многоцелевой 800х400х1800 сплошная полка, стойки из профиля 40х40</t>
  </si>
  <si>
    <t>Стеллаж кухонный многоцелевой 800х500х1800 сплошная полка, стойки из профиля 40х40</t>
  </si>
  <si>
    <t>Стеллаж кухонный многоцелевой 800х600х1800 сплошная полка, стойки из профиля 40х40</t>
  </si>
  <si>
    <t>Стеллаж кухонный многоцелевой 900х400х1800 сплошная полка, стойки из профиля 40х40</t>
  </si>
  <si>
    <t>Стеллаж кухонный многоцелевой 900х500х1800 сплошная полка, стойки из профиля 40х40</t>
  </si>
  <si>
    <t>Стеллаж кухонный многоцелевой 900х600х1800 сплошная полка, стойки из профиля 40х40</t>
  </si>
  <si>
    <t>Стеллаж кухонный многоцелевой 1000х400х1800 перфорированная полка, стойки из профиля 40х40</t>
  </si>
  <si>
    <t>Стеллаж кухонный многоцелевой 1000х500х1800 перфорированная полка, стойки из профиля 40х40</t>
  </si>
  <si>
    <t>Стеллаж кухонный многоцелевой 1000х600х1800 перфорированная полка, стойки из профиля 40х40</t>
  </si>
  <si>
    <t>Стеллаж кухонный многоцелевой 1100х400х1800 перфорированная полка, стойки из профиля 40х40</t>
  </si>
  <si>
    <t>Стеллаж кухонный многоцелевой 1100х500х1800 перфорированная полка, стойки из профиля 40х40</t>
  </si>
  <si>
    <t>Стеллаж кухонный многоцелевой 1100х600х1800 перфорированная полка, стойки из профиля 40х40</t>
  </si>
  <si>
    <t>Стеллаж кухонный многоцелевой 1200х400х1800 перфорированная полка, стойки из профиля 40х40</t>
  </si>
  <si>
    <t>Стеллаж кухонный многоцелевой 1200х500х1800 перфорированная полка, стойки из профиля 40х40</t>
  </si>
  <si>
    <t>Стеллаж кухонный многоцелевой 1200х600х1800 перфорированная полка, стойки из профиля 40х40</t>
  </si>
  <si>
    <t>Стеллаж кухонный многоцелевой 1300х400х1800 перфорированная полка, стойки из профиля 40х40</t>
  </si>
  <si>
    <t>Стеллаж кухонный многоцелевой 1300х500х1800 перфорированная полка, стойки из профиля 40х40</t>
  </si>
  <si>
    <t>Стеллаж кухонный многоцелевой 1300х600х1800 перфорированная полка, стойки из профиля 40х40</t>
  </si>
  <si>
    <t>Стеллаж кухонный многоцелевой 1400х400х1800 перфорированная полка, стойки из профиля 40х40</t>
  </si>
  <si>
    <t>Стеллаж кухонный многоцелевой 1400х500х1800 перфорированная полка, стойки из профиля 40х40</t>
  </si>
  <si>
    <t>Стеллаж кухонный многоцелевой 1400х600х1800 перфорированная полка, стойки из профиля 40х40</t>
  </si>
  <si>
    <t>Стеллаж кухонный многоцелевой 1500х400х1800 перфорированная полка, стойки из профиля 40х40</t>
  </si>
  <si>
    <t>Стеллаж кухонный многоцелевой 1500х500х1800 перфорированная полка, стойки из профиля 40х40</t>
  </si>
  <si>
    <t>Стеллаж кухонный многоцелевой 1500х600х1800 перфорированная полка, стойки из профиля 40х40</t>
  </si>
  <si>
    <t>Стеллаж кухонный многоцелевой 1600х400х1800 перфорированная полка, стойки из профиля 40х40</t>
  </si>
  <si>
    <t>Стеллаж кухонный многоцелевой 1600х500х1800 перфорированная полка, стойки из профиля 40х40</t>
  </si>
  <si>
    <t>Стеллаж кухонный многоцелевой 1600х600х1800 перфорированная полка, стойки из профиля 40х40</t>
  </si>
  <si>
    <t>Стеллаж кухонный многоцелевой 1700х400х1800 перфорированная полка, стойки из профиля 40х40</t>
  </si>
  <si>
    <t>Стеллаж кухонный многоцелевой 1700х500х1800 перфорированная полка, стойки из профиля 40х40</t>
  </si>
  <si>
    <t>Стеллаж кухонный многоцелевой 1700х600х1800 перфорированная полка, стойки из профиля 40х40</t>
  </si>
  <si>
    <t>Стеллаж кухонный многоцелевой 1800х400х1800 перфорированная полка, стойки из профиля 40х40</t>
  </si>
  <si>
    <t>Стеллаж кухонный многоцелевой 1800х500х1800 перфорированная полка, стойки из профиля 40х40</t>
  </si>
  <si>
    <t>Стеллаж кухонный многоцелевой 1800х600х1800 перфорированная полка, стойки из профиля 40х40</t>
  </si>
  <si>
    <t>Стеллаж кухонный многоцелевой 1900х400х1800 перфорированная полка, стойки из профиля 40х40</t>
  </si>
  <si>
    <t>Стеллаж кухонный многоцелевой 1900х500х1800 перфорированная полка, стойки из профиля 40х40</t>
  </si>
  <si>
    <t>Стеллаж кухонный многоцелевой 1900х600х1800 перфорированная полка, стойки из профиля 40х40</t>
  </si>
  <si>
    <t>Стеллаж кухонный многоцелевой 2000х400х1800 перфорированная полка, стойки из профиля 40х40</t>
  </si>
  <si>
    <t>Стеллаж кухонный многоцелевой 2000х500х1800 перфорированная полка, стойки из профиля 40х40</t>
  </si>
  <si>
    <t>Стеллаж кухонный многоцелевой 2000х600х1800 перфорированная полка, стойки из профиля 40х40</t>
  </si>
  <si>
    <t>Стеллаж кухонный многоцелевой 400х400х1800 перфорированная полка, стойки из профиля 40х40</t>
  </si>
  <si>
    <t>Стеллаж кухонный многоцелевой 400х500х1800 перфорированная полка, стойки из профиля 40х40</t>
  </si>
  <si>
    <t>Стеллаж кухонный многоцелевой 400х600х1800 перфорированная полка, стойки из профиля 40х40</t>
  </si>
  <si>
    <t>Стеллаж кухонный многоцелевой 500х400х1800 перфорированная полка, стойки из профиля 40х40</t>
  </si>
  <si>
    <t>Стеллаж кухонный многоцелевой 500х500х1800 перфорированная полка, стойки из профиля 40х40</t>
  </si>
  <si>
    <t>Стеллаж кухонный многоцелевой 500х600х1800 перфорированная полка, стойки из профиля 40х40</t>
  </si>
  <si>
    <t>Стеллаж кухонный многоцелевой 600х400х1800 перфорированная полка, стойки из профиля 40х40</t>
  </si>
  <si>
    <t>Стеллаж кухонный многоцелевой 600х500х1800 перфорированная полка, стойки из профиля 40х40</t>
  </si>
  <si>
    <t>Стеллаж кухонный многоцелевой 600х600х1800 перфорированная полка, стойки из профиля 40х40</t>
  </si>
  <si>
    <t>Стеллаж кухонный многоцелевой 700х400х1800 перфорированная полка, стойки из профиля 40х40</t>
  </si>
  <si>
    <t>Стеллаж кухонный многоцелевой 700х500х1800 перфорированная полка, стойки из профиля 40х40</t>
  </si>
  <si>
    <t>Стеллаж кухонный многоцелевой 700х600х1800 перфорированная полка, стойки из профиля 40х40</t>
  </si>
  <si>
    <t>Стеллаж кухонный многоцелевой 800х400х1800 перфорированная полка, стойки из профиля 40х40</t>
  </si>
  <si>
    <t>Стеллаж кухонный многоцелевой 800х500х1800 перфорированная полка, стойки из профиля 40х40</t>
  </si>
  <si>
    <t>Стеллаж кухонный многоцелевой 800х600х1800 перфорированная полка, стойки из профиля 40х40</t>
  </si>
  <si>
    <t>Стеллаж кухонный многоцелевой 900х400х1800 перфорированная полка, стойки из профиля 40х40</t>
  </si>
  <si>
    <t>Стеллаж кухонный многоцелевой 900х500х1800 перфорированная полка, стойки из профиля 40х40</t>
  </si>
  <si>
    <t>Стеллаж кухонный многоцелевой 900х600х1800 перфорированная полка, стойки из профиля 40х40</t>
  </si>
  <si>
    <t>Стеллаж кухонный многоцелевой 1000х400х1800 сплошная полка, стойки из профиля 40х20</t>
  </si>
  <si>
    <t>Стеллаж кухонный многоцелевой 1000х500х1800 сплошная полка, стойки из профиля 40х20</t>
  </si>
  <si>
    <t>Стеллаж кухонный многоцелевой 1000х600х1800 сплошная полка, стойки из профиля 40х20</t>
  </si>
  <si>
    <t>Стеллаж кухонный многоцелевой 1100х400х1800 сплошная полка, стойки из профиля 40х20</t>
  </si>
  <si>
    <t>Стеллаж кухонный многоцелевой 1100х500х1800 сплошная полка, стойки из профиля 40х20</t>
  </si>
  <si>
    <t>Стеллаж кухонный многоцелевой 1100х600х1800 сплошная полка, стойки из профиля 40х20</t>
  </si>
  <si>
    <t>Стеллаж кухонный многоцелевой 1200х400х1800 сплошная полка, стойки из профиля 40х20</t>
  </si>
  <si>
    <t>Стеллаж кухонный многоцелевой 1200х500х1800 сплошная полка, стойки из профиля 40х20</t>
  </si>
  <si>
    <t>Стеллаж кухонный многоцелевой 1200х600х1800 сплошная полка, стойки из профиля 40х20</t>
  </si>
  <si>
    <t>Стеллаж кухонный многоцелевой 1300х400х1800 сплошная полка, стойки из профиля 40х20</t>
  </si>
  <si>
    <t>Стеллаж кухонный многоцелевой 1300х500х1800 сплошная полка, стойки из профиля 40х20</t>
  </si>
  <si>
    <t>Стеллаж кухонный многоцелевой 1300х600х1800 сплошная полка, стойки из профиля 40х20</t>
  </si>
  <si>
    <t>Стеллаж кухонный многоцелевой 1400х400х1800 сплошная полка, стойки из профиля 40х20</t>
  </si>
  <si>
    <t>Стеллаж кухонный многоцелевой 1400х500х1800 сплошная полка, стойки из профиля 40х20</t>
  </si>
  <si>
    <t>Стеллаж кухонный многоцелевой 1400х600х1800 сплошная полка, стойки из профиля 40х20</t>
  </si>
  <si>
    <t>Стеллаж кухонный многоцелевой 1500х400х1800 сплошная полка, стойки из профиля 40х20</t>
  </si>
  <si>
    <t>Стеллаж кухонный многоцелевой 1500х500х1800 сплошная полка, стойки из профиля 40х20</t>
  </si>
  <si>
    <t>Стеллаж кухонный многоцелевой 1500х600х1800 сплошная полка, стойки из профиля 40х20</t>
  </si>
  <si>
    <t>Стеллаж кухонный многоцелевой 1600х400х1800 сплошная полка, стойки из профиля 40х20</t>
  </si>
  <si>
    <t>Стеллаж кухонный многоцелевой 1600х500х1800 сплошная полка, стойки из профиля 40х20</t>
  </si>
  <si>
    <t>Стеллаж кухонный многоцелевой 1600х600х1800 сплошная полка, стойки из профиля 40х20</t>
  </si>
  <si>
    <t>Стеллаж кухонный многоцелевой 1700х400х1800 сплошная полка, стойки из профиля 40х20</t>
  </si>
  <si>
    <t>Стеллаж кухонный многоцелевой 1700х500х1800 сплошная полка, стойки из профиля 40х20</t>
  </si>
  <si>
    <t>Стеллаж кухонный многоцелевой 1700х600х1800 сплошная полка, стойки из профиля 40х20</t>
  </si>
  <si>
    <t>Стеллаж кухонный многоцелевой 1800х400х1800 сплошная полка, стойки из профиля 40х20</t>
  </si>
  <si>
    <t>Стеллаж кухонный многоцелевой 1800х500х1800 сплошная полка, стойки из профиля 40х20</t>
  </si>
  <si>
    <t>Стеллаж кухонный многоцелевой 1800х600х1800 сплошная полка, стойки из профиля 40х20</t>
  </si>
  <si>
    <t>Стеллаж кухонный многоцелевой 1900х400х1800 сплошная полка, стойки из профиля 40х20</t>
  </si>
  <si>
    <t>Стеллаж кухонный многоцелевой 1900х500х1800 сплошная полка, стойки из профиля 40х20</t>
  </si>
  <si>
    <t>Стеллаж кухонный многоцелевой 1900х600х1800 сплошная полка, стойки из профиля 40х20</t>
  </si>
  <si>
    <t>Стеллаж кухонный многоцелевой 2000х400х1800 сплошная полка, стойки из профиля 40х20</t>
  </si>
  <si>
    <t>Стеллаж кухонный многоцелевой 2000х500х1800 сплошная полка, стойки из профиля 40х20</t>
  </si>
  <si>
    <t>Стеллаж кухонный многоцелевой 2000х600х1800 сплошная полка, стойки из профиля 40х20</t>
  </si>
  <si>
    <t>Стеллаж кухонный многоцелевой 400х400х1800 сплошная полка, стойки из профиля 40х20</t>
  </si>
  <si>
    <t>Стеллаж кухонный многоцелевой 400х500х1800 сплошная полка, стойки из профиля 40х20</t>
  </si>
  <si>
    <t>Стеллаж кухонный многоцелевой 400х600х1800 сплошная полка, стойки из профиля 40х20</t>
  </si>
  <si>
    <t>Стеллаж кухонный многоцелевой 500х400х1800 сплошная полка, стойки из профиля 40х20</t>
  </si>
  <si>
    <t>Стеллаж кухонный многоцелевой 500х500х1800 сплошная полка, стойки из профиля 40х20</t>
  </si>
  <si>
    <t>Стеллаж кухонный многоцелевой 500х600х1800 сплошная полка, стойки из профиля 40х20</t>
  </si>
  <si>
    <t>Стеллаж кухонный многоцелевой 600х400х1800 сплошная полка, стойки из профиля 40х20</t>
  </si>
  <si>
    <t>Стеллаж кухонный многоцелевой 600х500х1800 сплошная полка, стойки из профиля 40х20</t>
  </si>
  <si>
    <t>Стеллаж кухонный многоцелевой 600х600х1800 сплошная полка, стойки из профиля 40х20</t>
  </si>
  <si>
    <t>Стеллаж кухонный многоцелевой 700х400х1800 сплошная полка, стойки из профиля 40х20</t>
  </si>
  <si>
    <t>Стеллаж кухонный многоцелевой 700х500х1800 сплошная полка, стойки из профиля 40х20</t>
  </si>
  <si>
    <t>Стеллаж кухонный многоцелевой 700х600х1800 сплошная полка, стойки из профиля 40х20</t>
  </si>
  <si>
    <t>Стеллаж кухонный многоцелевой 800х400х1800 сплошная полка, стойки из профиля 40х20</t>
  </si>
  <si>
    <t>Стеллаж кухонный многоцелевой 800х500х1800 сплошная полка, стойки из профиля 40х20</t>
  </si>
  <si>
    <t>Стеллаж кухонный многоцелевой 800х600х1800 сплошная полка, стойки из профиля 40х20</t>
  </si>
  <si>
    <t>Стеллаж кухонный многоцелевой 900х400х1800 сплошная полка, стойки из профиля 40х20</t>
  </si>
  <si>
    <t>Стеллаж кухонный многоцелевой 900х500х1800 сплошная полка, стойки из профиля 40х20</t>
  </si>
  <si>
    <t>Стеллаж кухонный многоцелевой 900х600х1800 сплошная полка, стойки из профиля 40х20</t>
  </si>
  <si>
    <t>Стеллаж кухонный многоцелевой 1000х400х1800 перфорированная полка, стойки из профиля 40х20</t>
  </si>
  <si>
    <t>Стеллаж кухонный многоцелевой 1000х500х1800 перфорированная полка, стойки из профиля 40х20</t>
  </si>
  <si>
    <t>Стеллаж кухонный многоцелевой 1000х600х1800 перфорированная полка, стойки из профиля 40х20</t>
  </si>
  <si>
    <t>Стеллаж кухонный многоцелевой 1100х400х1800 перфорированная полка, стойки из профиля 40х20</t>
  </si>
  <si>
    <t>Стеллаж кухонный многоцелевой 1100х500х1800 перфорированная полка, стойки из профиля 40х20</t>
  </si>
  <si>
    <t>Стеллаж кухонный многоцелевой 1100х600х1800 перфорированная полка, стойки из профиля 40х20</t>
  </si>
  <si>
    <t>Стеллаж кухонный многоцелевой 1200х400х1800 перфорированная полка, стойки из профиля 40х20</t>
  </si>
  <si>
    <t>Стеллаж кухонный многоцелевой 1200х500х1800 перфорированная полка, стойки из профиля 40х20</t>
  </si>
  <si>
    <t>Стеллаж кухонный многоцелевой 1200х600х1800 перфорированная полка, стойки из профиля 40х20</t>
  </si>
  <si>
    <t>Стеллаж кухонный многоцелевой 1300х400х1800 перфорированная полка, стойки из профиля 40х20</t>
  </si>
  <si>
    <t>Стеллаж кухонный многоцелевой 1300х500х1800 перфорированная полка, стойки из профиля 40х20</t>
  </si>
  <si>
    <t>Стеллаж кухонный многоцелевой 1300х600х1800 перфорированная полка, стойки из профиля 40х20</t>
  </si>
  <si>
    <t>Стеллаж кухонный многоцелевой 1400х400х1800 перфорированная полка, стойки из профиля 40х20</t>
  </si>
  <si>
    <t>Стеллаж кухонный многоцелевой 1400х500х1800 перфорированная полка, стойки из профиля 40х20</t>
  </si>
  <si>
    <t>Стеллаж кухонный многоцелевой 1400х600х1800 перфорированная полка, стойки из профиля 40х20</t>
  </si>
  <si>
    <t>Стеллаж кухонный многоцелевой 1500х400х1800 перфорированная полка, стойки из профиля 40х20</t>
  </si>
  <si>
    <t>Стеллаж кухонный многоцелевой 1500х500х1800 перфорированная полка, стойки из профиля 40х20</t>
  </si>
  <si>
    <t>Стеллаж кухонный многоцелевой 1500х600х1800 перфорированная полка, стойки из профиля 40х20</t>
  </si>
  <si>
    <t>Стеллаж кухонный многоцелевой 1600х400х1800 перфорированная полка, стойки из профиля 40х20</t>
  </si>
  <si>
    <t>Стеллаж кухонный многоцелевой 1600х500х1800 перфорированная полка, стойки из профиля 40х20</t>
  </si>
  <si>
    <t>Стеллаж кухонный многоцелевой 1600х600х1800 перфорированная полка, стойки из профиля 40х20</t>
  </si>
  <si>
    <t>Стеллаж кухонный многоцелевой 1700х400х1800 перфорированная полка, стойки из профиля 40х20</t>
  </si>
  <si>
    <t>Стеллаж кухонный многоцелевой 1700х500х1800 перфорированная полка, стойки из профиля 40х20</t>
  </si>
  <si>
    <t>Стеллаж кухонный многоцелевой 1700х600х1800 перфорированная полка, стойки из профиля 40х20</t>
  </si>
  <si>
    <t>Стеллаж кухонный многоцелевой 1800х400х1800 перфорированная полка, стойки из профиля 40х20</t>
  </si>
  <si>
    <t>Стеллаж кухонный многоцелевой 1800х500х1800 перфорированная полка, стойки из профиля 40х20</t>
  </si>
  <si>
    <t>Стеллаж кухонный многоцелевой 1800х600х1800 перфорированная полка, стойки из профиля 40х20</t>
  </si>
  <si>
    <t>Стеллаж кухонный многоцелевой 1900х400х1800 перфорированная полка, стойки из профиля 40х20</t>
  </si>
  <si>
    <t>Стеллаж кухонный многоцелевой 1900х500х1800 перфорированная полка, стойки из профиля 40х20</t>
  </si>
  <si>
    <t>Стеллаж кухонный многоцелевой 1900х600х1800 перфорированная полка, стойки из профиля 40х20</t>
  </si>
  <si>
    <t>Стеллаж кухонный многоцелевой 2000х400х1800 перфорированная полка, стойки из профиля 40х20</t>
  </si>
  <si>
    <t>Стеллаж кухонный многоцелевой 2000х500х1800 перфорированная полка, стойки из профиля 40х20</t>
  </si>
  <si>
    <t>Стеллаж кухонный многоцелевой 2000х600х1800 перфорированная полка, стойки из профиля 40х20</t>
  </si>
  <si>
    <t>Стеллаж кухонный многоцелевой 400х400х1800 перфорированная полка, стойки из профиля 40х20</t>
  </si>
  <si>
    <t>Стеллаж кухонный многоцелевой 400х500х1800 перфорированная полка, стойки из профиля 40х20</t>
  </si>
  <si>
    <t>Стеллаж кухонный многоцелевой 400х600х1800 перфорированная полка, стойки из профиля 40х20</t>
  </si>
  <si>
    <t>Стеллаж кухонный многоцелевой 500х400х1800 перфорированная полка, стойки из профиля 40х20</t>
  </si>
  <si>
    <t>Стеллаж кухонный многоцелевой 500х500х1800 перфорированная полка, стойки из профиля 40х20</t>
  </si>
  <si>
    <t>Стеллаж кухонный многоцелевой 500х600х1800 перфорированная полка, стойки из профиля 40х20</t>
  </si>
  <si>
    <t>Стеллаж кухонный многоцелевой 600х400х1800 перфорированная полка, стойки из профиля 40х20</t>
  </si>
  <si>
    <t>Стеллаж кухонный многоцелевой 600х500х1800 перфорированная полка, стойки из профиля 40х20</t>
  </si>
  <si>
    <t>Стеллаж кухонный многоцелевой 600х600х1800 перфорированная полка, стойки из профиля 40х20</t>
  </si>
  <si>
    <t>Стеллаж кухонный многоцелевой 700х400х1800 перфорированная полка, стойки из профиля 40х20</t>
  </si>
  <si>
    <t>Стеллаж кухонный многоцелевой 700х500х1800 перфорированная полка, стойки из профиля 40х20</t>
  </si>
  <si>
    <t>Стеллаж кухонный многоцелевой 700х600х1800 перфорированная полка, стойки из профиля 40х20</t>
  </si>
  <si>
    <t>Стеллаж кухонный многоцелевой 800х400х1800 перфорированная полка, стойки из профиля 40х20</t>
  </si>
  <si>
    <t>Стеллаж кухонный многоцелевой 800х500х1800 перфорированная полка, стойки из профиля 40х20</t>
  </si>
  <si>
    <t>Стеллаж кухонный многоцелевой 800х600х1800 перфорированная полка, стойки из профиля 40х20</t>
  </si>
  <si>
    <t>Стеллаж кухонный многоцелевой 900х400х1800 перфорированная полка, стойки из профиля 40х20</t>
  </si>
  <si>
    <t>Стеллаж кухонный многоцелевой 900х500х1800 перфорированная полка, стойки из профиля 40х20</t>
  </si>
  <si>
    <t>Стеллаж кухонный многоцелевой 900х600х1800 перфорированная полка, стойки из профиля 40х20</t>
  </si>
  <si>
    <t>400х400х1800</t>
  </si>
  <si>
    <t>400х500х1800</t>
  </si>
  <si>
    <t>400х600х1800</t>
  </si>
  <si>
    <t>500х400х1800</t>
  </si>
  <si>
    <t>500х500х1800</t>
  </si>
  <si>
    <t>500х600х1800</t>
  </si>
  <si>
    <t>Стойки из профильной трубы 40х20</t>
  </si>
  <si>
    <t>Стойки из профильной трубы 40х40</t>
  </si>
  <si>
    <t>Стол производственный  400х600х850 обвязка с 4-х сторон</t>
  </si>
  <si>
    <t>Стол производственный  400х700х850 обвязка с 4-х сторон</t>
  </si>
  <si>
    <t>Стол производственный  500х600х850 обвязка с 4-х сторон</t>
  </si>
  <si>
    <t>Стол производственный  500х700х850 обвязка с 4-х сторон</t>
  </si>
  <si>
    <t>Стол производственный  600х600х850 обвязка с 4-х сторон</t>
  </si>
  <si>
    <t>Стол производственный  600х700х850 обвязка с 4-х сторон</t>
  </si>
  <si>
    <t>Стол производственный  700х600х850 обвязка с 4-х сторон</t>
  </si>
  <si>
    <t>Стол производственный  700х700х850 обвязка с 4-х сторон</t>
  </si>
  <si>
    <t>Стол производственный  800х600х850 обвязка с 4-х сторон</t>
  </si>
  <si>
    <t>Стол производственный  800х700х850 обвязка с 4-х сторон</t>
  </si>
  <si>
    <t>Стол производственный  900х600х850 обвязка с 4-х сторон</t>
  </si>
  <si>
    <t>Стол производственный  900х700х850 обвязка с 4-х сторон</t>
  </si>
  <si>
    <t>Стол производственный  1000х600х850 обвязка с 4-х сторон</t>
  </si>
  <si>
    <t>Стол производственный  1000х700х850 обвязка с 4-х сторон</t>
  </si>
  <si>
    <t>Стол производственный  1100х600х850 обвязка с 4-х сторон</t>
  </si>
  <si>
    <t>Стол производственный  1100х700х850 обвязка с 4-х сторон</t>
  </si>
  <si>
    <t>Стол производственный  1200х600х850 обвязка с 4-х сторон</t>
  </si>
  <si>
    <t>Стол производственный  1200х700х850 обвязка с 4-х сторон</t>
  </si>
  <si>
    <t>Стол производственный  1300х600х850 обвязка с 4-х сторон</t>
  </si>
  <si>
    <t>Стол производственный  1300х700х850 обвязка с 4-х сторон</t>
  </si>
  <si>
    <t>Стол производственный  1400х600х850 обвязка с 4-х сторон</t>
  </si>
  <si>
    <t>Стол производственный  1400х700х850 обвязка с 4-х сторон</t>
  </si>
  <si>
    <t>Стол производственный  1500х600х850 обвязка с 4-х сторон</t>
  </si>
  <si>
    <t>Стол производственный  1500х700х850 обвязка с 4-х сторон</t>
  </si>
  <si>
    <t>Стол производственный  1600х600х850 обвязка с 4-х сторон</t>
  </si>
  <si>
    <t>Стол производственный  1600х700х850 обвязка с 4-х сторон</t>
  </si>
  <si>
    <t>Стол производственный  1700х600х850 обвязка с 4-х сторон</t>
  </si>
  <si>
    <t>Стол производственный  1700х700х850 обвязка с 4-х сторон</t>
  </si>
  <si>
    <t>Стол производственный  1800х600х850 обвязка с 4-х сторон</t>
  </si>
  <si>
    <t>Стол производственный  1800х700х850 обвязка с 4-х сторон</t>
  </si>
  <si>
    <t>Стол производственный  1900х600х850 обвязка с 4-х сторон</t>
  </si>
  <si>
    <t>Стол производственный  1900х700х850 обвязка с 4-х сторон</t>
  </si>
  <si>
    <t>Стол производственный  2000х600х850 обвязка с 4-х сторон</t>
  </si>
  <si>
    <t>Стол производственный  2000х700х850 обвязка с 4-х сторон</t>
  </si>
  <si>
    <t>Стол производственный  400х600х850 обвязка с 4-х сторон каркас уголок 40х40</t>
  </si>
  <si>
    <t>Стол производственный  400х700х850 обвязка с 4-х сторон каркас уголок 40х40</t>
  </si>
  <si>
    <t>Стол производственный  500х600х850 обвязка с 4-х сторон каркас уголок 40х40</t>
  </si>
  <si>
    <t>Стол производственный  500х700х850 обвязка с 4-х сторон каркас уголок 40х40</t>
  </si>
  <si>
    <t>Стол производственный  600х600х850 обвязка с 4-х сторон каркас уголок 40х40</t>
  </si>
  <si>
    <t>Стол производственный  600х700х850 обвязка с 4-х сторон каркас уголок 40х40</t>
  </si>
  <si>
    <t>Стол производственный  700х600х850 обвязка с 4-х сторон каркас уголок 40х40</t>
  </si>
  <si>
    <t>Стол производственный  700х700х850 обвязка с 4-х сторон каркас уголок 40х40</t>
  </si>
  <si>
    <t>Стол производственный  800х600х850 обвязка с 4-х сторон каркас уголок 40х40</t>
  </si>
  <si>
    <t>Стол производственный  800х700х850 обвязка с 4-х сторон каркас уголок 40х40</t>
  </si>
  <si>
    <t>Стол производственный  900х600х850 обвязка с 4-х сторон каркас уголок 40х40</t>
  </si>
  <si>
    <t>Стол производственный  900х700х850 обвязка с 4-х сторон каркас уголок 40х40</t>
  </si>
  <si>
    <t>Стол производственный  1000х600х850 обвязка с 4-х сторон каркас уголок 40х40</t>
  </si>
  <si>
    <t>Стол производственный  1000х700х850 обвязка с 4-х сторон каркас уголок 40х40</t>
  </si>
  <si>
    <t>Стол производственный  1100х600х850 обвязка с 4-х сторон каркас уголок 40х40</t>
  </si>
  <si>
    <t>Стол производственный  1100х700х850 обвязка с 4-х сторон каркас уголок 40х40</t>
  </si>
  <si>
    <t>Стол производственный  1200х600х850 обвязка с 4-х сторон каркас уголок 40х40</t>
  </si>
  <si>
    <t>Стол производственный  1200х700х850 обвязка с 4-х сторон каркас уголок 40х40</t>
  </si>
  <si>
    <t>Стол производственный  1300х600х850 обвязка с 4-х сторон каркас уголок 40х40</t>
  </si>
  <si>
    <t>Стол производственный  1300х700х850 обвязка с 4-х сторон каркас уголок 40х40</t>
  </si>
  <si>
    <t>Стол производственный  1400х600х850 обвязка с 4-х сторон каркас уголок 40х40</t>
  </si>
  <si>
    <t>Стол производственный  1400х700х850 обвязка с 4-х сторон каркас уголок 40х40</t>
  </si>
  <si>
    <t>Стол производственный  1500х600х850 обвязка с 4-х сторон каркас уголок 40х40</t>
  </si>
  <si>
    <t>Стол производственный  1500х700х850 обвязка с 4-х сторон каркас уголок 40х40</t>
  </si>
  <si>
    <t>Стол производственный  1600х600х850 обвязка с 4-х сторон каркас уголок 40х40</t>
  </si>
  <si>
    <t>Стол производственный  1600х700х850 обвязка с 4-х сторон каркас уголок 40х40</t>
  </si>
  <si>
    <t>Стол производственный  1700х600х850 обвязка с 4-х сторон каркас уголок 40х40</t>
  </si>
  <si>
    <t>Стол производственный  1700х700х850 обвязка с 4-х сторон каркас уголок 40х40</t>
  </si>
  <si>
    <t>Стол производственный  1800х600х850 обвязка с 4-х сторон каркас уголок 40х40</t>
  </si>
  <si>
    <t>Стол производственный  1800х700х850 обвязка с 4-х сторон каркас уголок 40х40</t>
  </si>
  <si>
    <t>Стол производственный  1900х600х850 обвязка с 4-х сторон каркас уголок 40х40</t>
  </si>
  <si>
    <t>Стол производственный  1900х700х850 обвязка с 4-х сторон каркас уголок 40х40</t>
  </si>
  <si>
    <t>Стол производственный  2000х600х850 обвязка с 4-х сторон каркас уголок 40х40</t>
  </si>
  <si>
    <t>Стол производственный  2000х700х850 обвязка с 4-х сторон каркас уголок 40х40</t>
  </si>
  <si>
    <t>СТППЧ-4/6-ОБ</t>
  </si>
  <si>
    <t>СТППЧ-4/7-ОБ</t>
  </si>
  <si>
    <t>СТППЧ-5/6-ОБ</t>
  </si>
  <si>
    <t>СТППЧ-5/7-ОБ</t>
  </si>
  <si>
    <t>СТППЧ-6/6-ОБ</t>
  </si>
  <si>
    <t>СТППЧ-6/7-ОБ</t>
  </si>
  <si>
    <t>СТППЧ-7/6-ОБ</t>
  </si>
  <si>
    <t>СТППЧ-7/7-ОБ</t>
  </si>
  <si>
    <t>СТППЧ-8/6-ОБ</t>
  </si>
  <si>
    <t>СТППЧ-8/7-ОБ</t>
  </si>
  <si>
    <t>СТППЧ-9/6-ОБ</t>
  </si>
  <si>
    <t>СТППЧ-9/7-ОБ</t>
  </si>
  <si>
    <t>СТППЧ-10/6-ОБ</t>
  </si>
  <si>
    <t>СТППЧ-10/7-ОБ</t>
  </si>
  <si>
    <t>СТППЧ-11/6-ОБ</t>
  </si>
  <si>
    <t>СТППЧ-11/7-ОБ</t>
  </si>
  <si>
    <t>СТППЧ-12/6-ОБ</t>
  </si>
  <si>
    <t>СТППЧ-12/7-ОБ</t>
  </si>
  <si>
    <t>СТППЧ-13/6-ОБ</t>
  </si>
  <si>
    <t>СТППЧ-13/7-ОБ</t>
  </si>
  <si>
    <t>СТППЧ-14/6-ОБ</t>
  </si>
  <si>
    <t>СТППЧ-14/7-ОБ</t>
  </si>
  <si>
    <t>СТППЧ-15/6-ОБ</t>
  </si>
  <si>
    <t>СТППЧ-15/7-ОБ</t>
  </si>
  <si>
    <t>СТППЧ-16/6-ОБ</t>
  </si>
  <si>
    <t>СТППЧ-16/7-ОБ</t>
  </si>
  <si>
    <t>СТППЧ-17/6-ОБ</t>
  </si>
  <si>
    <t>СТППЧ-17/7-ОБ</t>
  </si>
  <si>
    <t>СТППЧ-18/6-ОБ</t>
  </si>
  <si>
    <t>СТППЧ-18/7-ОБ</t>
  </si>
  <si>
    <t>СТППЧ-19/6-ОБ</t>
  </si>
  <si>
    <t>СТППЧ-19/7-ОБ</t>
  </si>
  <si>
    <t>СТППЧ-20/6-ОБ</t>
  </si>
  <si>
    <t>СТППЧ-20/7-ОБ</t>
  </si>
  <si>
    <t>СТПУЧ-4/6-ОБ</t>
  </si>
  <si>
    <t>СТПУЧ-4/7-ОБ</t>
  </si>
  <si>
    <t>СТПУЧ-5/6-ОБ</t>
  </si>
  <si>
    <t>СТПУЧ-5/7-ОБ</t>
  </si>
  <si>
    <t>СТПУЧ-6/6-ОБ</t>
  </si>
  <si>
    <t>СТПУЧ-6/7-ОБ</t>
  </si>
  <si>
    <t>СТПУЧ-7/6-ОБ</t>
  </si>
  <si>
    <t>СТПУЧ-7/7-ОБ</t>
  </si>
  <si>
    <t>СТПУЧ-8/6-ОБ</t>
  </si>
  <si>
    <t>СТПУЧ-8/7-ОБ</t>
  </si>
  <si>
    <t>СТПУЧ-9/6-ОБ</t>
  </si>
  <si>
    <t>СТПУЧ-9/7-ОБ</t>
  </si>
  <si>
    <t>СТПУЧ-10/6-ОБ</t>
  </si>
  <si>
    <t>СТПУЧ-10/7-ОБ</t>
  </si>
  <si>
    <t>СТПУЧ-11/6-ОБ</t>
  </si>
  <si>
    <t>СТПУЧ-11/7-ОБ</t>
  </si>
  <si>
    <t>СТПУЧ-12/6-ОБ</t>
  </si>
  <si>
    <t>СТПУЧ-12/7-ОБ</t>
  </si>
  <si>
    <t>СТПУЧ-13/6-ОБ</t>
  </si>
  <si>
    <t>СТПУЧ-13/7-ОБ</t>
  </si>
  <si>
    <t>СТПУЧ-14/6-ОБ</t>
  </si>
  <si>
    <t>СТПУЧ-14/7-ОБ</t>
  </si>
  <si>
    <t>СТПУЧ-15/6-ОБ</t>
  </si>
  <si>
    <t>СТПУЧ-15/7-ОБ</t>
  </si>
  <si>
    <t>СТПУЧ-16/6-ОБ</t>
  </si>
  <si>
    <t>СТПУЧ-16/7-ОБ</t>
  </si>
  <si>
    <t>СТПУЧ-17/6-ОБ</t>
  </si>
  <si>
    <t>СТПУЧ-17/7-ОБ</t>
  </si>
  <si>
    <t>СТПУЧ-18/6-ОБ</t>
  </si>
  <si>
    <t>СТПУЧ-18/7-ОБ</t>
  </si>
  <si>
    <t>СТПУЧ-19/6-ОБ</t>
  </si>
  <si>
    <t>СТПУЧ-19/7-ОБ</t>
  </si>
  <si>
    <t>СТПУЧ-20/6-ОБ</t>
  </si>
  <si>
    <t>СТПУЧ-20/7-ОБ</t>
  </si>
  <si>
    <t>СКСПЧ-10/4/0,4/0,2/18-4П</t>
  </si>
  <si>
    <t>СКСПЧ-10/4/0,4/0,2/18-4С</t>
  </si>
  <si>
    <t>СКСПЧ-10/5/0,4/0,2/18-4П</t>
  </si>
  <si>
    <t>СКСПЧ-10/5/0,4/0,2/18-4С</t>
  </si>
  <si>
    <t>СКСПЧ-10/6/0,4/0,2/18-4П</t>
  </si>
  <si>
    <t>СКСПЧ-10/6/0,4/0,2/18-4С</t>
  </si>
  <si>
    <t>СКСПЧ-11/4/0,4/0,2/18-4П</t>
  </si>
  <si>
    <t>СКСПЧ-11/4/0,4/0,2/18-4С</t>
  </si>
  <si>
    <t>СКСПЧ-11/5/0,4/0,2/18-4П</t>
  </si>
  <si>
    <t>СКСПЧ-11/5/0,4/0,2/18-4С</t>
  </si>
  <si>
    <t>СКСПЧ-11/6/0,4/0,2/18-4П</t>
  </si>
  <si>
    <t>СКСПЧ-11/6/0,4/0,2/18-4С</t>
  </si>
  <si>
    <t>СКСПЧ-12/4/0,4/0,2/18-4П</t>
  </si>
  <si>
    <t>СКСПЧ-12/4/0,4/0,2/18-4С</t>
  </si>
  <si>
    <t>СКСПЧ-12/5/0,4/0,2/18-4П</t>
  </si>
  <si>
    <t>СКСПЧ-12/5/0,4/0,2/18-4С</t>
  </si>
  <si>
    <t>СКСПЧ-12/6/0,4/0,2/18-4П</t>
  </si>
  <si>
    <t>СКСПЧ-12/6/0,4/0,2/18-4С</t>
  </si>
  <si>
    <t>СКСПЧ-13/4/0,4/0,2/18-4П</t>
  </si>
  <si>
    <t>СКСПЧ-13/4/0,4/0,2/18-4С</t>
  </si>
  <si>
    <t>СКСПЧ-13/5/0,4/0,2/18-4П</t>
  </si>
  <si>
    <t>СКСПЧ-13/5/0,4/0,2/18-4С</t>
  </si>
  <si>
    <t>СКСПЧ-13/6/0,4/0,2/18-4П</t>
  </si>
  <si>
    <t>СКСПЧ-13/6/0,4/0,2/18-4С</t>
  </si>
  <si>
    <t>СКСПЧ-14/4/0,4/0,2/18-4П</t>
  </si>
  <si>
    <t>СКСПЧ-14/4/0,4/0,2/18-4С</t>
  </si>
  <si>
    <t>СКСПЧ-14/5/0,4/0,2/18-4П</t>
  </si>
  <si>
    <t>СКСПЧ-14/5/0,4/0,2/18-4С</t>
  </si>
  <si>
    <t>СКСПЧ-14/6/0,4/0,2/18-4П</t>
  </si>
  <si>
    <t>СКСПЧ-14/6/0,4/0,2/18-4С</t>
  </si>
  <si>
    <t>СКСПЧ-15/4/0,4/0,2/18-4П</t>
  </si>
  <si>
    <t>СКСПЧ-15/4/0,4/0,2/18-4С</t>
  </si>
  <si>
    <t>СКСПЧ-15/5/0,4/0,2/18-4П</t>
  </si>
  <si>
    <t>СКСПЧ-15/5/0,4/0,2/18-4С</t>
  </si>
  <si>
    <t>СКСПЧ-15/6/0,4/0,2/18-4П</t>
  </si>
  <si>
    <t>СКСПЧ-15/6/0,4/0,2/18-4С</t>
  </si>
  <si>
    <t>СКСПЧ-16/4/0,4/0,2/18-4П</t>
  </si>
  <si>
    <t>СКСПЧ-16/4/0,4/0,2/18-4С</t>
  </si>
  <si>
    <t>СКСПЧ-16/5/0,4/0,2/18-4П</t>
  </si>
  <si>
    <t>СКСПЧ-16/5/0,4/0,2/18-4С</t>
  </si>
  <si>
    <t>СКСПЧ-16/6/0,4/0,2/18-4П</t>
  </si>
  <si>
    <t>СКСПЧ-16/6/0,4/0,2/18-4С</t>
  </si>
  <si>
    <t>СКСПЧ-17/4/0,4/0,2/18-4П</t>
  </si>
  <si>
    <t>СКСПЧ-17/4/0,4/0,2/18-4С</t>
  </si>
  <si>
    <t>СКСПЧ-17/5/0,4/0,2/18-4П</t>
  </si>
  <si>
    <t>СКСПЧ-17/5/0,4/0,2/18-4С</t>
  </si>
  <si>
    <t>СКСПЧ-17/6/0,4/0,2/18-4П</t>
  </si>
  <si>
    <t>СКСПЧ-17/6/0,4/0,2/18-4С</t>
  </si>
  <si>
    <t>СКСПЧ-18/4/0,4/0,2/18-4П</t>
  </si>
  <si>
    <t>СКСПЧ-18/4/0,4/0,2/18-4С</t>
  </si>
  <si>
    <t>СКСПЧ-18/5/0,4/0,2/18-4П</t>
  </si>
  <si>
    <t>СКСПЧ-18/5/0,4/0,2/18-4С</t>
  </si>
  <si>
    <t>СКСПЧ-18/6/0,4/0,2/18-4П</t>
  </si>
  <si>
    <t>СКСПЧ-18/6/0,4/0,2/18-4С</t>
  </si>
  <si>
    <t>СКСПЧ-19/4/0,4/0,2/18-4П</t>
  </si>
  <si>
    <t>СКСПЧ-19/4/0,4/0,2/18-4С</t>
  </si>
  <si>
    <t>СКСПЧ-19/5/0,4/0,2/18-4П</t>
  </si>
  <si>
    <t>СКСПЧ-19/5/0,4/0,2/18-4С</t>
  </si>
  <si>
    <t>СКСПЧ-19/6/0,4/0,2/18-4П</t>
  </si>
  <si>
    <t>СКСПЧ-19/6/0,4/0,2/18-4С</t>
  </si>
  <si>
    <t>СКСПЧ-20/4/0,4/0,2/18-4П</t>
  </si>
  <si>
    <t>СКСПЧ-20/4/0,4/0,2/18-4С</t>
  </si>
  <si>
    <t>СКСПЧ-20/5/0,4/0,2/18-4П</t>
  </si>
  <si>
    <t>СКСПЧ-20/5/0,4/0,2/18-4С</t>
  </si>
  <si>
    <t>СКСПЧ-20/6/0,4/0,2/18-4П</t>
  </si>
  <si>
    <t>СКСПЧ-20/6/0,4/0,2/18-4С</t>
  </si>
  <si>
    <t>СКСПЧ-4/4/0,4/0,2/18-4П</t>
  </si>
  <si>
    <t>СКСПЧ-4/4/0,4/0,2/18-4С</t>
  </si>
  <si>
    <t>СКСПЧ-4/5/0,4/0,2/18-4П</t>
  </si>
  <si>
    <t>СКСПЧ-4/5/0,4/0,2/18-4С</t>
  </si>
  <si>
    <t>СКСПЧ-4/6/0,4/0,2/18-4П</t>
  </si>
  <si>
    <t>СКСПЧ-4/6/0,4/0,2/18-4С</t>
  </si>
  <si>
    <t>СКСПЧ-5/4/0,4/0,2/18-4П</t>
  </si>
  <si>
    <t>СКСПЧ-5/4/0,4/0,2/18-4С</t>
  </si>
  <si>
    <t>СКСПЧ-5/5/0,4/0,2/18-4П</t>
  </si>
  <si>
    <t>СКСПЧ-5/5/0,4/0,2/18-4С</t>
  </si>
  <si>
    <t>СКСПЧ-5/6/0,4/0,2/18-4П</t>
  </si>
  <si>
    <t>СКСПЧ-5/6/0,4/0,2/18-4С</t>
  </si>
  <si>
    <t>СКСПЧ-6/4/0,4/0,2/18-4П</t>
  </si>
  <si>
    <t>СКСПЧ-6/4/0,4/0,2/18-4С</t>
  </si>
  <si>
    <t>СКСПЧ-6/5/0,4/0,2/18-4П</t>
  </si>
  <si>
    <t>СКСПЧ-6/5/0,4/0,2/18-4С</t>
  </si>
  <si>
    <t>СКСПЧ-6/6/0,4/0,2/18-4П</t>
  </si>
  <si>
    <t>СКСПЧ-6/6/0,4/0,2/18-4С</t>
  </si>
  <si>
    <t>СКСПЧ-7/4/0,4/0,2/18-4П</t>
  </si>
  <si>
    <t>СКСПЧ-7/4/0,4/0,2/18-4С</t>
  </si>
  <si>
    <t>СКСПЧ-7/5/0,4/0,2/18-4П</t>
  </si>
  <si>
    <t>СКСПЧ-7/5/0,4/0,2/18-4С</t>
  </si>
  <si>
    <t>СКСПЧ-7/6/0,4/0,2/18-4П</t>
  </si>
  <si>
    <t>СКСПЧ-7/6/0,4/0,2/18-4С</t>
  </si>
  <si>
    <t>СКСПЧ-8/4/0,4/0,2/18-4П</t>
  </si>
  <si>
    <t>СКСПЧ-8/4/0,4/0,2/18-4С</t>
  </si>
  <si>
    <t>СКСПЧ-8/5/0,4/0,2/18-4П</t>
  </si>
  <si>
    <t>СКСПЧ-8/5/0,4/0,2/18-4С</t>
  </si>
  <si>
    <t>СКСПЧ-8/6/0,4/0,2/18-4П</t>
  </si>
  <si>
    <t>СКСПЧ-8/6/0,4/0,2/18-4С</t>
  </si>
  <si>
    <t>СКСПЧ-9/4/0,4/0,2/18-4П</t>
  </si>
  <si>
    <t>СКСПЧ-9/4/0,4/0,2/18-4С</t>
  </si>
  <si>
    <t>СКСПЧ-9/5/0,4/0,2/18-4П</t>
  </si>
  <si>
    <t>СКСПЧ-9/5/0,4/0,2/18-4С</t>
  </si>
  <si>
    <t>СКСПЧ-9/6/0,4/0,2/18-4П</t>
  </si>
  <si>
    <t>СКСПЧ-9/6/0,4/0,2/18-4С</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</si>
  <si>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415х615х115 мм. Вес  изделия 15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</si>
  <si>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415х715х120 мм. Вес  изделия 17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</si>
  <si>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515х615х115 мм. Вес  изделия 17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</si>
  <si>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515х715х120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</si>
  <si>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615х615х115 мм. Вес  изделия 18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</si>
  <si>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615х715х120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</si>
  <si>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715х615х115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</si>
  <si>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715х715х120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</si>
  <si>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815х615х115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</si>
  <si>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815х715х120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</si>
  <si>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915х612х115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</si>
  <si>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915х715х120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</si>
  <si>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1015х615х120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</si>
  <si>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1015х715х120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</si>
  <si>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1115х615х120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</si>
  <si>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1115х715х120 мм. Вес  изделия 30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</si>
  <si>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1213х614х147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</si>
  <si>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1216х718х124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</si>
  <si>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1315х615х120 мм. Вес  изделия 30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</si>
  <si>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1315х715х120 мм. Вес  изделия 33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</si>
  <si>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1415х615х120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</si>
  <si>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1415х715х120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</si>
  <si>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1512х615х117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</si>
  <si>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1510х713х115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</si>
  <si>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1615х615х120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</si>
  <si>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1615х715х120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</si>
  <si>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1715х615х120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</si>
  <si>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1715х715х120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</si>
  <si>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1815х615х120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</si>
  <si>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1815х715х120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</si>
  <si>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1915х615х120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</si>
  <si>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1915х715х120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</si>
  <si>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2015х615х120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</si>
  <si>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2015х715х120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</si>
  <si>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415х615х110 мм. Вес  изделия 18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</si>
  <si>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415х715х110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</si>
  <si>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515х615х110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</si>
  <si>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515х715х110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</si>
  <si>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615х615х110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</si>
  <si>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615х715х110 мм. Вес  изделия 24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</si>
  <si>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715х615х110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</si>
  <si>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715х715х110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</si>
  <si>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815х615х110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</si>
  <si>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815х715х110 мм. Вес  изделия 27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</si>
  <si>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915х612х110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</si>
  <si>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915х715х110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</si>
  <si>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1015х615х110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</si>
  <si>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1015х715х110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</si>
  <si>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1115х615х110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</si>
  <si>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1115х715х110 мм. Вес  изделия 33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</si>
  <si>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1213х614х110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</si>
  <si>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1216х718х110 мм. Вес  изделия 35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</si>
  <si>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1315х615х110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</si>
  <si>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1315х715х110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</si>
  <si>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1415х615х110 мм. Вес  изделия 35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</si>
  <si>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1415х715х110 мм. Вес  изделия 39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</si>
  <si>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1512х615х110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</si>
  <si>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1510х713х110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</si>
  <si>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1615х615х110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</si>
  <si>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1615х715х110 мм. Вес  изделия 43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</si>
  <si>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1715х615х110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</si>
  <si>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1715х715х110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</si>
  <si>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1815х615х110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</si>
  <si>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1815х715х110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</si>
  <si>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1915х615х110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</si>
  <si>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1915х715х110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</si>
  <si>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2015х615х110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</si>
  <si>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2015х715х110 мм. Вес  изделия 50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</si>
  <si>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415х615х115 мм. Вес  изделия 17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</si>
  <si>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415х715х120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</si>
  <si>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515х615х115 мм. Вес  изделия 19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</si>
  <si>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515х715х120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</si>
  <si>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615х615х115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</si>
  <si>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615х715х120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</si>
  <si>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715х615х115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</si>
  <si>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715х715х120 мм. Вес  изделия 24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</si>
  <si>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815х615х115 мм. Вес  изделия 24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</si>
  <si>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815х715х120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</si>
  <si>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915х612х115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</si>
  <si>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915х715х120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</si>
  <si>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1015х615х120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</si>
  <si>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1015х715х120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</si>
  <si>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1115х615х120 мм. Вес  изделия 29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</si>
  <si>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1115х715х120 мм. Вес  изделия 33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</si>
  <si>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1213х614х147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</si>
  <si>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1216х718х124 мм. Вес  изделия 35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</si>
  <si>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1315х615х120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</si>
  <si>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1315х715х120 мм. Вес  изделия 37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</si>
  <si>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1415х615х120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</si>
  <si>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1415х715х120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</si>
  <si>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1512х615х117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</si>
  <si>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1510х713х115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</si>
  <si>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1615х615х120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</si>
  <si>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1615х715х120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</si>
  <si>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1715х615х120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</si>
  <si>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1715х715х120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</si>
  <si>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1815х615х120 мм. Вес  изделия 43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</si>
  <si>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1815х715х120 мм. Вес  изделия 48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</si>
  <si>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1915х615х120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</si>
  <si>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1915х715х120 мм. Вес  изделия 50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</si>
  <si>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2015х615х120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</si>
  <si>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 каркаса из профильной трубы 40х40 нержавеющей стали марки AISI 430 толщиной 1,2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Стол поставляется в разобранном виде. В упакованном виде изделие имеет габариты 2015х715х120 мм. Вес  изделия 52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</si>
  <si>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415х615х110 мм. Вес  изделия 20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</si>
  <si>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415х715х110 мм. Вес  изделия 21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</si>
  <si>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515х615х110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</si>
  <si>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515х715х110 мм. Вес  изделия 23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</si>
  <si>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615х615х110 мм. Вес  изделия 22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</si>
  <si>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615х715х110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</si>
  <si>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715х615х110 мм. Вес  изделия 25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</si>
  <si>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715х715х110 мм. Вес  изделия 27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</si>
  <si>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815х615х110 мм. Вес  изделия 26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</si>
  <si>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815х715х110 мм. Вес  изделия 30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</si>
  <si>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915х612х110 мм. Вес  изделия 28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</si>
  <si>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915х715х110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</si>
  <si>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1015х615х110 мм. Вес  изделия 31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</si>
  <si>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1015х715х110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</si>
  <si>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1115х615х110 мм. Вес  изделия 32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</si>
  <si>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1115х715х110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</si>
  <si>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1213х614х110 мм. Вес  изделия 34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</si>
  <si>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1216х718х110 мм. Вес  изделия 38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</si>
  <si>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1315х615х110 мм. Вес  изделия 36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</si>
  <si>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1315х715х110 мм. Вес  изделия 40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</si>
  <si>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1415х615х110 мм. Вес  изделия 39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</si>
  <si>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1415х715х110 мм. Вес  изделия 43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</si>
  <si>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1512х615х110 мм. Вес  изделия 41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</si>
  <si>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1510х713х110 мм. Вес  изделия 45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</si>
  <si>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1615х615х110 мм. Вес  изделия 42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</si>
  <si>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1615х715х110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</si>
  <si>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1715х615х110 мм. Вес  изделия 44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</si>
  <si>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1715х715х110 мм. Вес  изделия 49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</si>
  <si>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1815х615х110 мм. Вес  изделия 46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</si>
  <si>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1815х715х110 мм. Вес  изделия 50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</si>
  <si>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1915х615х110 мм. Вес  изделия 47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</si>
  <si>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1915х715х110 мм. Вес  изделия 52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</si>
  <si>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2015х615х110 мм. Вес  изделия 49 кг.</t>
  </si>
  <si>
    <t>Стол производственый с столешницей из нержавеющей стали марки AISI 430 толщиной 0,8мм. Столешница усилена подложкой из фанеры толщиной 16 мм.  Обвязка с 4-х сторон из нержавеющей стали марки AISI 430 толщиной 0,8 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на все изделие равнораспределенная 250 кг. В упакованном виде изделие имеет габариты 2015х715х110 мм. Вес  изделия 55 кг.</t>
  </si>
  <si>
    <t>Тип полки/обвязки/каркаса</t>
  </si>
  <si>
    <t>перфорированная</t>
  </si>
  <si>
    <t>Тип полки/Количество ярусов</t>
  </si>
  <si>
    <t>перфорированная 2-х ярусная</t>
  </si>
  <si>
    <t>сплошная</t>
  </si>
  <si>
    <t>сплошная 2-х ярусная</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</si>
  <si>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1015х316х24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</si>
  <si>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1015х316х42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</si>
  <si>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1015х416х24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</si>
  <si>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1015х416х42 мм. Вес  изделия 10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</si>
  <si>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1115х316х24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</si>
  <si>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1115х316х42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</si>
  <si>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1115х416х24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</si>
  <si>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1115х416х42 мм. Вес  изделия 11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</si>
  <si>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1215х316х24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</si>
  <si>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1215х316х42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</si>
  <si>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1215х416х24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</si>
  <si>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1215х416х42 мм. Вес  изделия 11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</si>
  <si>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1315х316х24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</si>
  <si>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1315х316х42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</si>
  <si>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1315х416х24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</si>
  <si>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1315х416х42 мм. Вес  изделия 12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</si>
  <si>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1415х316х24 мм. Вес  изделия 5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</si>
  <si>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1415х316х42 мм. Вес  изделия 10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</si>
  <si>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1415х416х24 мм. Вес  изделия 7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</si>
  <si>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1415х416х42 мм. Вес  изделия 12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</si>
  <si>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1515х316х24 мм. Вес  изделия 5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</si>
  <si>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1515х316х42 мм. Вес  изделия 10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</si>
  <si>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1515х416х24 мм. Вес  изделия 8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</si>
  <si>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1515х416х42 мм. Вес  изделия 13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</si>
  <si>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615х316х24 мм. Вес  изделия 3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</si>
  <si>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615х316х42 мм. Вес  изделия 6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</si>
  <si>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615х416х24 мм. Вес  изделия 5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</si>
  <si>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615х416х42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</si>
  <si>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715х316х24 мм. Вес  изделия 3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</si>
  <si>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715х316х42 мм. Вес  изделия 7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</si>
  <si>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715х416х24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</si>
  <si>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715х416х42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</si>
  <si>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815х316х24 мм. Вес  изделия 3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</si>
  <si>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815х316х42 мм. Вес  изделия 7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</si>
  <si>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815х416х24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</si>
  <si>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815х416х42 мм. Вес  изделия 9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</si>
  <si>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915х316х24 мм. Вес  изделия 4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</si>
  <si>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915х316х42 мм. Вес  изделия 8 кг.</t>
  </si>
  <si>
    <t>Полка настенная выполнена из из стали марки AISI 430 и толщиной 0,8 мм. Состоит из двух уголков косынок и одной полки с перфорацией.  Максимально рекомендуемая равнораспределенная нагрузка на полку - 40 кг. В упакованном виде изделие имеет габариты 915х416х24 мм. Вес  изделия 6 кг.</t>
  </si>
  <si>
    <t>Полка настенная 2-х ярусная выполнена из из стали марки AISI 430 и толщиной 0,8 мм. Состоит из двух уголков косынок и двух  полок с перфорацией. Максимально рекомендуемая равнораспределенная нагрузка на полку - 40 кг. В упакованном виде изделие имеет габариты 915х416х42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</si>
  <si>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1015х316х24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</si>
  <si>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1015х316х42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</si>
  <si>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1015х416х24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</si>
  <si>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1015х416х42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</si>
  <si>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1115х316х24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</si>
  <si>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1115х316х42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</si>
  <si>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1115х416х24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</si>
  <si>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1115х416х42 мм. Вес  изделия 11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</si>
  <si>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1215х316х24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</si>
  <si>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1215х316х42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</si>
  <si>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1215х416х24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</si>
  <si>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1215х416х42 мм. Вес  изделия 11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</si>
  <si>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1315х316х24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</si>
  <si>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1315х316х42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</si>
  <si>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1315х416х24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</si>
  <si>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1315х416х42 мм. Вес  изделия 12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</si>
  <si>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1415х316х24 мм. Вес  изделия 5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</si>
  <si>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1415х316х42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</si>
  <si>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1415х416х24 мм. Вес  изделия 7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</si>
  <si>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1415х416х42 мм. Вес  изделия 12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</si>
  <si>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1515х316х24 мм. Вес  изделия 5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</si>
  <si>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1515х316х42 мм. Вес  изделия 10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</si>
  <si>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1515х416х24 мм. Вес  изделия 8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</si>
  <si>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1515х416х42 мм. Вес  изделия 13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</si>
  <si>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615х316х24 мм. Вес  изделия 3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</si>
  <si>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615х316х42 мм. Вес  изделия 6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</si>
  <si>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615х416х24 мм. Вес  изделия 5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</si>
  <si>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615х416х42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</si>
  <si>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715х316х24 мм. Вес  изделия 3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</si>
  <si>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715х316х42 мм. Вес  изделия 7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</si>
  <si>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715х416х24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</si>
  <si>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715х416х42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</si>
  <si>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815х316х24 мм. Вес  изделия 3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</si>
  <si>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815х316х42 мм. Вес  изделия 7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</si>
  <si>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815х416х24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</si>
  <si>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815х416х42 мм. Вес  изделия 9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</si>
  <si>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915х316х24 мм. Вес  изделия 4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</si>
  <si>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915х316х42 мм. Вес  изделия 8 кг.</t>
  </si>
  <si>
    <t>Полка настенная выполнена из из стали марки AISI 430 и толщиной 0,8 мм. Состоит из двух уголков косынок и одной полки. Максимально рекомендуемая равнораспределенная нагрузка на полку - 40 кг. В упакованном виде изделие имеет габариты 915х416х24 мм. Вес  изделия 6 кг.</t>
  </si>
  <si>
    <t>Полка настенная 2-х ярусная выполнена из из стали марки AISI 430 и толщиной 0,8 мм. Состоит из двух уголков косынок и двух  полок. Максимально рекомендуемая равнораспределенная нагрузка на полку - 40 кг. В упакованном виде изделие имеет габариты 915х416х42 мм. Вес  изделия 10 кг.</t>
  </si>
  <si>
    <t>Плита индукционная 400х750х470 2-х конфорочная 700 серия 3,5кВт</t>
  </si>
  <si>
    <t>Плита индукционная 700х750х470 4-х конфорочная 700 серия 3,5кВт</t>
  </si>
  <si>
    <t>Плита индукционная 1010х750х470 6-ти конфорочная 700 серия 3,5кВт</t>
  </si>
  <si>
    <t>Плита индукционная 450х900х470 2-х конфорочная 900 серия 3,5кВт</t>
  </si>
  <si>
    <t>Плита индукционная 840х900х470 4-х конфорочная 900 серия 3,5кВт</t>
  </si>
  <si>
    <t>Плита индукционная 1220х900х470 6-ти конфорочная 900 серия 3,5кВт</t>
  </si>
  <si>
    <t>400х750х470</t>
  </si>
  <si>
    <t>700х750х470</t>
  </si>
  <si>
    <t>1010х750х470</t>
  </si>
  <si>
    <t>450х900х470</t>
  </si>
  <si>
    <t>840х900х470</t>
  </si>
  <si>
    <t>1220х900х470</t>
  </si>
  <si>
    <t>Серия</t>
  </si>
  <si>
    <t>900 серия</t>
  </si>
  <si>
    <t>700 серия</t>
  </si>
  <si>
    <t>Плиты индукционные</t>
  </si>
  <si>
    <t>Подставка под индукционную плиту 2-700 400х750х570</t>
  </si>
  <si>
    <t>Подставка под индукционную плиту 4-700 700х750х570</t>
  </si>
  <si>
    <t>Подставка под индукционную плиту 6-700 1010х750х570</t>
  </si>
  <si>
    <t>Подставка под индукционную плиту 2-900 450х900х570</t>
  </si>
  <si>
    <t>Подставка под индукционную плиту 4-900 840х900х570</t>
  </si>
  <si>
    <t>Подставка под индукционную плиту 6-900 1220х900х570</t>
  </si>
  <si>
    <t>400х750х570</t>
  </si>
  <si>
    <t>700х750х570</t>
  </si>
  <si>
    <t>1010х750х570</t>
  </si>
  <si>
    <t>450х900х570</t>
  </si>
  <si>
    <t>840х900х570</t>
  </si>
  <si>
    <t>1220х900х570</t>
  </si>
  <si>
    <t>470х480 (400х380х300)</t>
  </si>
  <si>
    <t>500х530 (430х430х300)</t>
  </si>
  <si>
    <t>600х630 (530х530х350)</t>
  </si>
  <si>
    <t>700х730 (630х630х400)</t>
  </si>
  <si>
    <t>890х480 (400х380х300)</t>
  </si>
  <si>
    <t>950х530 (430х430х300)</t>
  </si>
  <si>
    <t>1150х640 (530х530х350)</t>
  </si>
  <si>
    <t>1350х825 (630х630х400)</t>
  </si>
  <si>
    <t>1310х480 (400х380х300)</t>
  </si>
  <si>
    <t>1400х530 (430х430х300)</t>
  </si>
  <si>
    <t>1700х630 (530х530х350)</t>
  </si>
  <si>
    <t>2000х730 (630х630х400)</t>
  </si>
  <si>
    <t>900х600 (480х480х300)</t>
  </si>
  <si>
    <t>1150х600 (480х480х300)</t>
  </si>
  <si>
    <t>1500х600 (480х480х300)</t>
  </si>
  <si>
    <t>900х700 (580х580х350)</t>
  </si>
  <si>
    <t>1150х700 (580х580х350)</t>
  </si>
  <si>
    <t>1500х700 (580х580х350)</t>
  </si>
  <si>
    <t>ВМСВПЧ-1-4,7/4,8/8,5</t>
  </si>
  <si>
    <t>ВМСВПЧ-1-5/5,3/8,5</t>
  </si>
  <si>
    <t>ВМСВПЧ-1-6/6,3/8,5</t>
  </si>
  <si>
    <t>ВМСВПЧ-1-7/7,3/8,5</t>
  </si>
  <si>
    <t>ВМСВПЧ-2-11,5/6,4/8,5</t>
  </si>
  <si>
    <t>ВМСВПЧ-2-13,5/8,25/8,5</t>
  </si>
  <si>
    <t>ВМСВПЧ-2-8,9/4,8/8,5</t>
  </si>
  <si>
    <t>ВМСВПЧ-2-9,5/5,3/8,5</t>
  </si>
  <si>
    <t>ВМСВПЧ-3-13,1/4,8/8,5</t>
  </si>
  <si>
    <t>ВМСВПЧ-3-14/5,3/8,5</t>
  </si>
  <si>
    <t>ВМСВПЧ-3-17/6,3/8,5</t>
  </si>
  <si>
    <t>ВМСВПЧ-3-20/7,3/8,5</t>
  </si>
  <si>
    <t>Тип ёмкости</t>
  </si>
  <si>
    <t>сварная</t>
  </si>
  <si>
    <t>ВМСВПЧ-1(Л)-11,5/6/8,5</t>
  </si>
  <si>
    <t>ВМСВПЧ-1(Л)-15/6/8,5</t>
  </si>
  <si>
    <t>ВМСВПЧ-1(Л)-15/7/8,5</t>
  </si>
  <si>
    <t>ВМСВПЧ-1(Л)-9/6/8,5</t>
  </si>
  <si>
    <t>ВМСВПЧ-1(Л)-9/7/8,5</t>
  </si>
  <si>
    <t>ВМСВПЧ-1(Л)-11,5/7/8,5</t>
  </si>
  <si>
    <t>ВМСВПЧ-1(П)-11,5/6/8,5</t>
  </si>
  <si>
    <t>ВМСВПЧ-1(П)-15/6/8,5</t>
  </si>
  <si>
    <t>ВМСВПЧ-1(П)-15/7/8,5</t>
  </si>
  <si>
    <t>ВМСВПЧ-1(П)-9/6/8,5</t>
  </si>
  <si>
    <t>ВМСВПЧ-1(П)-9/7/8,5</t>
  </si>
  <si>
    <t>1 сварная емкость; Материал каркаса: нержавеющая сталь AISI430 (0,8 мм); Материал столешницы: нержавеющая сталь AISI430 (1 мм); Размер ванны: 400х430х300мм; Расположение ванны: по центру; Тип каркаса: уголок 40х40 мм нерж.;</t>
  </si>
  <si>
    <t>1 сварная емкость; Материал каркаса: нержавеющая сталь AISI430 (0,8 мм); Материал столешницы: нержавеющая сталь AISI430 (1 мм); Размер ванны: 530х530х350мм; Расположение ванны: по центру; Тип каркаса: уголок 40х40 мм нерж.;</t>
  </si>
  <si>
    <t>1 сварная емкость; Материал каркаса: нержавеющая сталь AISI430 (0,8 мм); Материал столешницы: нержавеющая сталь AISI430 (1 мм); Размер ванны: 630х630х400мм;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</si>
  <si>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400х380х300мм; Расположение ванны: по центру; Тип каркаса: уголок 40х40 мм нерж.;</t>
  </si>
  <si>
    <t>3 сварные емкости; Материал каркаса: нержавеющая сталь AISI430 (0,8 мм); Материал столешницы: нержавеющая сталь AISI430 (1 мм); Размер ванны: 400х380х300мм; Расположение ванны: по центру; Тип каркаса: уголок 40х40 мм нерж.;</t>
  </si>
  <si>
    <t>Ванна-стол с одной емкостью; Материал каркаса: нержавеющая сталь AISI430 (0,8 мм); Материал столешницы: нержавеющая сталь AISI430 (1 мм); Размер ванны: 480х480х300мм; Тип каркаса: уголок 40х40 мм нерж.;</t>
  </si>
  <si>
    <t>Ванна-стол с одной емкостью; Материал каркаса: нержавеющая сталь AISI430 (0,8 мм); Материал столешницы: нержавеющая сталь AISI430 (1 мм); Размер ванны: 580х580х350мм; тип каркаса: уголок 40х40 мм нерж.;</t>
  </si>
  <si>
    <t xml:space="preserve">Ванна-стол с 12 емкостью; Материал каркаса: нержавеющая сталь AISI430 (0,8 мм); Материал столешницы: нержавеющая сталь AISI430 (1 мм); Размер ванны:  400х380х300мм;Тип каркаса: уголок 40х40 мм нерж.; </t>
  </si>
  <si>
    <t>Ванна-стол с одной емкостью; Материал каркаса: нержавеющая сталь AISI430 (0,8 мм); Материал столешницы: нержавеющая сталь AISI430 (1 мм); Размер ванны: 580х580х350мм; Тип каркаса: уголок 40х40 мм нерж.;</t>
  </si>
  <si>
    <t xml:space="preserve">Ванна-стол с 12 емкостью; Материал каркаса: нержавеющая сталь AISI430 (0,8 мм); Материал столешницы: нержавеющая сталь AISI430 (1 мм); Размер ванны:  400х380х300 мм; Тип каркаса: уголок 40х40 мм нерж.; </t>
  </si>
  <si>
    <t xml:space="preserve">Ванна-стол с одной емкостью; Материал каркаса: нержавеющая сталь AISI430 (0,8 мм); Материал столешницы: нержавеющая сталь AISI430 (1 мм); Размер ванны:  580х580х350 мм; Тип каркаса: уголок 40х40 мм нерж.; </t>
  </si>
  <si>
    <t>Ванны моечные</t>
  </si>
  <si>
    <t>ванна-стол рабочая поверхность слева 1150х600х850</t>
  </si>
  <si>
    <t>ванна-стол рабочая поверхность  слева 1500х600х850</t>
  </si>
  <si>
    <t>ванна-стол рабочая поверхность  слева 1500х700х850</t>
  </si>
  <si>
    <t>ванна-стол рабочая поверхность  слева 900х600х850</t>
  </si>
  <si>
    <t>ванна-стол рабочая поверхность  слева 900х700х850</t>
  </si>
  <si>
    <t>ванна-стол рабочая поверхность  слева 1150х700х850</t>
  </si>
  <si>
    <t>ванна-стол рабочая поверхность  справа 1150х600х850</t>
  </si>
  <si>
    <t>ванна-стол рабочая поверхность  справа 1150х700х850</t>
  </si>
  <si>
    <t>ванна-стол рабочая поверхность  справа 1500х600х850</t>
  </si>
  <si>
    <t>ванна-стол рабочая поверхность  справа 1500х700х850</t>
  </si>
  <si>
    <t>ванна-стол рабочая поверхность  справа 900х600х850</t>
  </si>
  <si>
    <t>ванна-стол рабочая поверхность  справа 900х700х850</t>
  </si>
  <si>
    <t>Ванна моечная сварная 1 емкость 470х480х850</t>
  </si>
  <si>
    <t>Ванна моечная сварная 1 емкость 500х530х850</t>
  </si>
  <si>
    <t>Ванна моечная сварная 1 емкость 600х630х850</t>
  </si>
  <si>
    <t>Ванна моечная сварная 1 емкость 700х730х850</t>
  </si>
  <si>
    <t>Ванна моечная сварная 2 емкости 1150х640х850</t>
  </si>
  <si>
    <t>Ванна моечная сварная 2 емкости 1350х825х850</t>
  </si>
  <si>
    <t>Ванна моечная сварная 2 емкости 890х480х850</t>
  </si>
  <si>
    <t>Ванна моечная сварная 2 емкости 950х530х850</t>
  </si>
  <si>
    <t>Ванна моечная сварная 3 емкости 1310х480х850</t>
  </si>
  <si>
    <t>Ванна моечная сварная 3 емкости 1400х530х850</t>
  </si>
  <si>
    <t>Ванна моечная сварная 3 емкости 1700х630х850</t>
  </si>
  <si>
    <t>Ванна моечная сварная 3 емкости 2000х730х850</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</si>
  <si>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23 кг. Габариты упаковки полок 1015х415х143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</si>
  <si>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26 кг. Габариты упаковки полок 1015х515х143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</si>
  <si>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29 кг. Габариты упаковки полок 1015х615х143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</si>
  <si>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31 кг. Габариты упаковки полок 1015х715х143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</si>
  <si>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25 кг. Габариты упаковки полок 1115х415х143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</si>
  <si>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28 кг. Габариты упаковки полок 1115х515х143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</si>
  <si>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30 кг. Габариты упаковки полок 1115х615х143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</si>
  <si>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33 кг. Габариты упаковки полок 1115х715х143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</si>
  <si>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26 кг. Габариты упаковки полок 1215х415х143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</si>
  <si>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29 кг. Габариты упаковки полок 1215х515х143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</si>
  <si>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32 кг. Габариты упаковки полок 1215х615х143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</si>
  <si>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35 кг. Габариты упаковки полок 1215х715х143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</si>
  <si>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28 кг. Габариты упаковки полок 1315х415х143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</si>
  <si>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31 кг. Габариты упаковки полок 1315х515х143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</si>
  <si>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34 кг. Габариты упаковки полок 1315х615х143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</si>
  <si>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38 кг. Габариты упаковки полок 1315х715х143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</si>
  <si>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29 кг. Габариты упаковки полок 1415х415х143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</si>
  <si>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33 кг. Габариты упаковки полок 1415х515х143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</si>
  <si>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36 кг. Габариты упаковки полок 1415х615х143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</si>
  <si>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40 кг. Габариты упаковки полок 1415х715х143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</si>
  <si>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30 кг. Габариты упаковки полок 1515х415х143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</si>
  <si>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34 кг. Габариты упаковки полок 1515х515х143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</si>
  <si>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38 кг. Габариты упаковки полок 1515х615х143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</si>
  <si>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42 кг. Габариты упаковки полок 1515х715х143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</si>
  <si>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32 кг. Габариты упаковки полок 1615х415х143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</si>
  <si>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36 кг. Габариты упаковки полок 1615х515х143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</si>
  <si>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40 кг. Габариты упаковки полок 1615х615х143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</si>
  <si>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44 кг. Габариты упаковки полок 1615х715х143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</si>
  <si>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33 кг. Габариты упаковки полок 1715х415х143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</si>
  <si>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37 кг. Габариты упаковки полок 1715х515х143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</si>
  <si>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42 кг. Габариты упаковки полок 1715х615х143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</si>
  <si>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46 кг. Габариты упаковки полок 1715х715х143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</si>
  <si>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35 кг. Габариты упаковки полок 1815х415х143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</si>
  <si>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39 кг. Габариты упаковки полок 1815х515х143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</si>
  <si>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44 кг. Габариты упаковки полок 1815х615х143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</si>
  <si>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48 кг. Габариты упаковки полок 1815х715х143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</si>
  <si>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36 кг. Габариты упаковки полок 1915х415х143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</si>
  <si>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41 кг. Габариты упаковки полок 1915х515х143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</si>
  <si>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46 кг. Габариты упаковки полок 1915х615х143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</si>
  <si>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50 кг. Габариты упаковки полок 1915х715х143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</si>
  <si>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37 кг. Габариты упаковки полок 2015х415х143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</si>
  <si>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342 кг. Габариты упаковки полок 2015х515х143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</si>
  <si>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42 кг. Габариты упаковки полок 2015х515х143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</si>
  <si>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47 кг. Габариты упаковки полок 2015х615х143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</si>
  <si>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52 кг. Габариты упаковки полок 2015х715х143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</si>
  <si>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16 кг. Габариты упаковки полок 615х415х143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</si>
  <si>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18 кг. Габариты упаковки полок 615х515х143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</si>
  <si>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19 кг. Габариты упаковки полок 615х615х143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</si>
  <si>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21 кг. Габариты упаковки полок 615х715х143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</si>
  <si>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17 кг. Габариты упаковки полок 715х415х143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</si>
  <si>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19 кг. Габариты упаковки полок 715х515х143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</si>
  <si>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21 кг. Габариты упаковки полок 715х615х143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</si>
  <si>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23 кг. Габариты упаковки полок 715х715х143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</si>
  <si>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18 кг. Габариты упаковки полок 815х415х143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</si>
  <si>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21 кг. Габариты упаковки полок 815х515х143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</si>
  <si>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23 кг. Габариты упаковки полок 815х615х143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</si>
  <si>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25 кг. Габариты упаковки полок 815х715х143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</si>
  <si>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20 кг. Габариты упаковки полок 915х415х143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</si>
  <si>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22 кг. Габариты упаковки полок 915х515х143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</si>
  <si>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24 кг. Габариты упаковки полок 915х615х143 мм.</t>
  </si>
  <si>
    <t>Стеллаж  кухонный многоцелевой оснащен четырьмя уровнями хранения.  Установка полок возможна на разные расстояния за счет технологических отверстий в стойках, что позволяет самому отрегулировать расстояние между полками.  Стойки выполнены в форме уголка 40х40 толщиной 1,5 мм, полки имеют толщину 0,8 мм. Материал стоек и полок - нержавеющая сталь AISI 430. Регулируемые опоры. Поставляется стеллаж в разобраном виде. Вариант поставки 4 полки и 4 стойки. Нагрузка на полку равнораспределенная 200 кг. Вес полного комплекта 27 кг. Габариты упаковки полок 915х715х143 мм.</t>
  </si>
  <si>
    <t>Плита индукционная, столешница из нержавеющей стали марки AISI 430 толщиной 1 мм, корпус из нержавеющей стали марки AISI 430 толщиной 0,8 мм.  Имеет 2 конфорки мощностью по 3,5 кВт, питание 380 В. Габариты стеклокерамики 280х280х6 мм. Поставляется в собранном виде. Вес плиты индукционной 28 кг. Габариты упаковки 415х765х485 мм.</t>
  </si>
  <si>
    <t>Плита индукционная, столешница из нержавеющей стали марки AISI 430 толщиной 1 мм, корпус из нержавеющей стали марки AISI 430 толщиной 0,8 мм.  Имеет 4 конфорки мощностью по 3,5 кВт, питание 380 В. Габариты стеклокерамики 280х280х6 мм. Поставляется в собранном виде. Вес плиты индукционной 40 кг. Габариты упаковки 715х765х485 мм.</t>
  </si>
  <si>
    <t>Плита индукционная, столешница из нержавеющей стали марки AISI 430 толщиной 1 мм, корпус из нержавеющей стали марки AISI 430 толщиной 0,8 мм.  Имеет 6 конфорок мощностью по 3,5 кВт, питание 380 В. Габариты стеклокерамики 280х280х6 мм. Поставляется в собранном виде. Вес плиты индукционной 58 кг. Габариты упаковки 1025х765х485 мм.</t>
  </si>
  <si>
    <t>Плита индукционная, столешница из нержавеющей стали марки AISI 430 толщиной 1 мм, корпус из нержавеющей стали марки AISI 430 толщиной 0,8 мм.  Имеет 2 конфорки мощностью по 3,5 кВт, питание 380 В. Габариты стеклокерамики 340х340х6 мм. Поставляется в собранном виде. Вес плиты индукционной 33 кг. Габариты упаковки 465х915х485 мм.</t>
  </si>
  <si>
    <t>Плита индукционная, столешница из нержавеющей стали марки AISI 430 толщиной 1 мм, корпус из нержавеющей стали марки AISI 430 толщиной 0,8 мм.  Имеет 4 конфорки мощностью по 3,5 кВт, питание 380 В. Габариты стеклокерамики 340х340х6 мм. Поставляется в собранном виде. Вес плиты индукционной 48 кг. Габариты упаковки 855х915х485 мм.</t>
  </si>
  <si>
    <t>Плита индукционная, столешница из нержавеющей стали марки AISI 430 толщиной 1 мм, корпус из нержавеющей стали марки AISI 430 толщиной 0,8 мм.  Имеет 6 конфорок мощностью по 3,5 кВт, питание 380 В. Габариты стеклокерамики 340х340х6 мм. Поставляется в собранном виде. Вес плиты индукционной 68 кг. Габариты упаковки 1235х915х485 мм.</t>
  </si>
  <si>
    <t>Подставка под индукционную плиту 2-х конфорочную 700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8 кг. Габариты упакованного изделия 415х805х145 мм.</t>
  </si>
  <si>
    <t>Подставка под индукционную плиту 4-х конфорочную 700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10 кг. Габариты упакованного изделия 715х805х145 мм.</t>
  </si>
  <si>
    <t>Подставка под индукционную плиту 6-х конфорочную 700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12 кг. Габариты упакованного изделия 1025х805х145 мм.</t>
  </si>
  <si>
    <t>Подставка под индукционную плиту 2-х конфорочную 900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9 кг. Габариты упакованного изделия 465х955х145 мм.</t>
  </si>
  <si>
    <t>Подставка под индукционную плиту 4-х конфорочную 900 серии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12 кг. Габариты упакованного изделия 855х955х145 мм.</t>
  </si>
  <si>
    <t>Подставка под индукционную плиту 6-х конфорочную 900 серия с полкой из нержавеющей стали марки AISI 430 толщиной 0,8мм. Ножки каркаса из профильной трубы 40х40 нержавеющей стали марки AISI 430 толщиной 1,2 мм. Регулируемые опоры. Подставка поставляется в разобранном виде. Вес изделия 15 кг. Габариты упакованного изделия 1235х955х145 мм.</t>
  </si>
  <si>
    <t>СКИДКА</t>
  </si>
  <si>
    <t>%</t>
  </si>
  <si>
    <t>СКСПЧ-10/4/0,4/0,4/18-4П</t>
  </si>
  <si>
    <t>СКСПЧ-10/4/0,4/0,4/18-4С</t>
  </si>
  <si>
    <t>СКСПЧ-10/5/0,4/0,4/18-4П</t>
  </si>
  <si>
    <t>СКСПЧ-10/5/0,4/0,4/18-4С</t>
  </si>
  <si>
    <t>СКСПЧ-10/6/0,4/0,4/18-4П</t>
  </si>
  <si>
    <t>СКСПЧ-10/6/0,4/0,4/18-4С</t>
  </si>
  <si>
    <t>СКСПЧ-11/4/0,4/0,4/18-4П</t>
  </si>
  <si>
    <t>СКСПЧ-11/4/0,4/0,4/18-4С</t>
  </si>
  <si>
    <t>СКСПЧ-11/5/0,4/0,4/18-4П</t>
  </si>
  <si>
    <t>СКСПЧ-11/5/0,4/0,4/18-4С</t>
  </si>
  <si>
    <t>СКСПЧ-11/6/0,4/0,4/18-4П</t>
  </si>
  <si>
    <t>СКСПЧ-11/6/0,4/0,4/18-4С</t>
  </si>
  <si>
    <t>СКСПЧ-12/4/0,4/0,4/18-4П</t>
  </si>
  <si>
    <t>СКСПЧ-12/4/0,4/0,4/18-4С</t>
  </si>
  <si>
    <t>СКСПЧ-12/5/0,4/0,4/18-4П</t>
  </si>
  <si>
    <t>СКСПЧ-12/5/0,4/0,4/18-4С</t>
  </si>
  <si>
    <t>СКСПЧ-12/6/0,4/0,4/18-4П</t>
  </si>
  <si>
    <t>СКСПЧ-12/6/0,4/0,4/18-4С</t>
  </si>
  <si>
    <t>СКСПЧ-13/4/0,4/0,4/18-4П</t>
  </si>
  <si>
    <t>СКСПЧ-13/4/0,4/0,4/18-4С</t>
  </si>
  <si>
    <t>СКСПЧ-13/5/0,4/0,4/18-4П</t>
  </si>
  <si>
    <t>СКСПЧ-13/5/0,4/0,4/18-4С</t>
  </si>
  <si>
    <t>СКСПЧ-13/6/0,4/0,4/18-4П</t>
  </si>
  <si>
    <t>СКСПЧ-13/6/0,4/0,4/18-4С</t>
  </si>
  <si>
    <t>СКСПЧ-14/4/0,4/0,4/18-4П</t>
  </si>
  <si>
    <t>СКСПЧ-14/4/0,4/0,4/18-4С</t>
  </si>
  <si>
    <t>СКСПЧ-14/5/0,4/0,4/18-4П</t>
  </si>
  <si>
    <t>СКСПЧ-14/5/0,4/0,4/18-4С</t>
  </si>
  <si>
    <t>СКСПЧ-14/6/0,4/0,4/18-4П</t>
  </si>
  <si>
    <t>СКСПЧ-14/6/0,4/0,4/18-4С</t>
  </si>
  <si>
    <t>СКСПЧ-15/4/0,4/0,4/18-4П</t>
  </si>
  <si>
    <t>СКСПЧ-15/4/0,4/0,4/18-4С</t>
  </si>
  <si>
    <t>СКСПЧ-15/5/0,4/0,4/18-4П</t>
  </si>
  <si>
    <t>СКСПЧ-15/5/0,4/0,4/18-4С</t>
  </si>
  <si>
    <t>СКСПЧ-15/6/0,4/0,4/18-4П</t>
  </si>
  <si>
    <t>СКСПЧ-15/6/0,4/0,4/18-4С</t>
  </si>
  <si>
    <t>СКСПЧ-16/4/0,4/0,4/18-4П</t>
  </si>
  <si>
    <t>СКСПЧ-16/4/0,4/0,4/18-4С</t>
  </si>
  <si>
    <t>СКСПЧ-16/5/0,4/0,4/18-4П</t>
  </si>
  <si>
    <t>СКСПЧ-16/5/0,4/0,4/18-4С</t>
  </si>
  <si>
    <t>СКСПЧ-16/6/0,4/0,4/18-4П</t>
  </si>
  <si>
    <t>СКСПЧ-16/6/0,4/0,4/18-4С</t>
  </si>
  <si>
    <t>СКСПЧ-17/4/0,4/0,4/18-4П</t>
  </si>
  <si>
    <t>СКСПЧ-17/4/0,4/0,4/18-4С</t>
  </si>
  <si>
    <t>СКСПЧ-17/5/0,4/0,4/18-4П</t>
  </si>
  <si>
    <t>СКСПЧ-17/5/0,4/0,4/18-4С</t>
  </si>
  <si>
    <t>СКСПЧ-17/6/0,4/0,4/18-4П</t>
  </si>
  <si>
    <t>СКСПЧ-17/6/0,4/0,4/18-4С</t>
  </si>
  <si>
    <t>СКСПЧ-18/4/0,4/0,4/18-4П</t>
  </si>
  <si>
    <t>СКСПЧ-18/4/0,4/0,4/18-4С</t>
  </si>
  <si>
    <t>СКСПЧ-18/5/0,4/0,4/18-4П</t>
  </si>
  <si>
    <t>СКСПЧ-18/5/0,4/0,4/18-4С</t>
  </si>
  <si>
    <t>СКСПЧ-18/6/0,4/0,4/18-4П</t>
  </si>
  <si>
    <t>СКСПЧ-18/6/0,4/0,4/18-4С</t>
  </si>
  <si>
    <t>СКСПЧ-19/4/0,4/0,4/18-4П</t>
  </si>
  <si>
    <t>СКСПЧ-19/4/0,4/0,4/18-4С</t>
  </si>
  <si>
    <t>СКСПЧ-19/5/0,4/0,4/18-4П</t>
  </si>
  <si>
    <t>СКСПЧ-19/5/0,4/0,4/18-4С</t>
  </si>
  <si>
    <t>СКСПЧ-19/6/0,4/0,4/18-4П</t>
  </si>
  <si>
    <t>СКСПЧ-19/6/0,4/0,4/18-4С</t>
  </si>
  <si>
    <t>СКСПЧ-20/4/0,4/0,4/18-4П</t>
  </si>
  <si>
    <t>СКСПЧ-20/4/0,4/0,4/18-4С</t>
  </si>
  <si>
    <t>СКСПЧ-20/5/0,4/0,4/18-4П</t>
  </si>
  <si>
    <t>СКСПЧ-20/5/0,4/0,4/18-4С</t>
  </si>
  <si>
    <t>СКСПЧ-20/6/0,4/0,4/18-4П</t>
  </si>
  <si>
    <t>СКСПЧ-20/6/0,4/0,4/18-4С</t>
  </si>
  <si>
    <t>СКСПЧ-4/4/0,4/0,4/18-4П</t>
  </si>
  <si>
    <t>СКСПЧ-4/4/0,4/0,4/18-4С</t>
  </si>
  <si>
    <t>СКСПЧ-4/5/0,4/0,4/18-4П</t>
  </si>
  <si>
    <t>СКСПЧ-4/5/0,4/0,4/18-4С</t>
  </si>
  <si>
    <t>СКСПЧ-4/6/0,4/0,4/18-4П</t>
  </si>
  <si>
    <t>СКСПЧ-4/6/0,4/0,4/18-4С</t>
  </si>
  <si>
    <t>СКСПЧ-5/4/0,4/0,4/18-4П</t>
  </si>
  <si>
    <t>СКСПЧ-5/4/0,4/0,4/18-4С</t>
  </si>
  <si>
    <t>СКСПЧ-5/5/0,4/0,4/18-4П</t>
  </si>
  <si>
    <t>СКСПЧ-5/5/0,4/0,4/18-4С</t>
  </si>
  <si>
    <t>СКСПЧ-5/6/0,4/0,4/18-4П</t>
  </si>
  <si>
    <t>СКСПЧ-5/6/0,4/0,4/18-4С</t>
  </si>
  <si>
    <t>СКСПЧ-6/4/0,4/0,4/18-4П</t>
  </si>
  <si>
    <t>СКСПЧ-6/4/0,4/0,4/18-4С</t>
  </si>
  <si>
    <t>СКСПЧ-6/5/0,4/0,4/18-4П</t>
  </si>
  <si>
    <t>СКСПЧ-6/5/0,4/0,4/18-4С</t>
  </si>
  <si>
    <t>СКСПЧ-6/6/0,4/0,4/18-4П</t>
  </si>
  <si>
    <t>СКСПЧ-6/6/0,4/0,4/18-4С</t>
  </si>
  <si>
    <t>СКСПЧ-7/4/0,4/0,4/18-4П</t>
  </si>
  <si>
    <t>СКСПЧ-7/4/0,4/0,4/18-4С</t>
  </si>
  <si>
    <t>СКСПЧ-7/5/0,4/0,4/18-4П</t>
  </si>
  <si>
    <t>СКСПЧ-7/5/0,4/0,4/18-4С</t>
  </si>
  <si>
    <t>СКСПЧ-7/6/0,4/0,4/18-4П</t>
  </si>
  <si>
    <t>СКСПЧ-7/6/0,4/0,4/18-4С</t>
  </si>
  <si>
    <t>СКСПЧ-8/4/0,4/0,4/18-4П</t>
  </si>
  <si>
    <t>СКСПЧ-8/4/0,4/0,4/18-4С</t>
  </si>
  <si>
    <t>СКСПЧ-8/5/0,4/0,4/18-4П</t>
  </si>
  <si>
    <t>СКСПЧ-8/5/0,4/0,4/18-4С</t>
  </si>
  <si>
    <t>СКСПЧ-8/6/0,4/0,4/18-4П</t>
  </si>
  <si>
    <t>СКСПЧ-8/6/0,4/0,4/18-4С</t>
  </si>
  <si>
    <t>СКСПЧ-9/4/0,4/0,4/18-4П</t>
  </si>
  <si>
    <t>СКСПЧ-9/4/0,4/0,4/18-4С</t>
  </si>
  <si>
    <t>СКСПЧ-9/5/0,4/0,4/18-4П</t>
  </si>
  <si>
    <t>СКСПЧ-9/5/0,4/0,4/18-4С</t>
  </si>
  <si>
    <t>СКСПЧ-9/6/0,4/0,4/18-4П</t>
  </si>
  <si>
    <t>СКСПЧ-9/6/0,4/0,4/18-4С</t>
  </si>
  <si>
    <t>.</t>
  </si>
  <si>
    <t>1 сварная емкость; Материал каркаса: нержавеющая сталь AISI430 (0,8 мм); Материал столешницы: нержавеющая сталь AISI430 (1 мм); Размер ванны: 430х430х300мм;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</si>
  <si>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530х530х300мм;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</si>
  <si>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630х630х300мм; Расположение ванны: по центру; Тип каркаса: уголок 40х40 мм нерж.;</t>
  </si>
  <si>
    <t>2 сварные емкости; Материал каркаса: нержавеющая сталь AISI430 (0,8 мм); Материал столешницы: нержавеющая сталь AISI430 (1 мм); Размер ванны: 430х430х300мм; Расположение ванны: по центру; Тип каркаса: уголок 40х40 мм нерж.;</t>
  </si>
  <si>
    <t>3 сварные емкости; Материал каркаса: нержавеющая сталь AISI430 (0,8 мм); 430х430х300мм; Расположение ванны: по центру; Тип каркаса: уголок 40х40 мм нерж.;</t>
  </si>
  <si>
    <t>3 сварные емкости; Материал каркаса: нержавеющая сталь AISI430 (0,8 мм); Материал столешницы: нержавеющая сталь AISI430 (1 мм); Размер ванны: 530х530х300мм; Расположение ванны: по центру; Тип каркаса: уголок 40х40 мм нерж.;</t>
  </si>
  <si>
    <t>3 сварные емкости; Материал каркаса: нержавеющая сталь AISI430 (0,8 мм); Материал столешницы: нержавеющая сталь AISI430 (1 мм); Размер ванны: 630х630х300мм; Расположение ванны: по центру; Тип каркаса: уголок 40х40 мм нерж.;</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</si>
  <si>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1015х415х143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</si>
  <si>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32 кг. Габариты упаковки полок 1015х515х143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</si>
  <si>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35 кг. Габариты упаковки полок 1015х615х143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</si>
  <si>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31 кг. Габариты упаковки полок 1115х415х143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</si>
  <si>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34 кг. Габариты упаковки полок 1115х515х143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</si>
  <si>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37 кг. Габариты упаковки полок 1115х615х143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</si>
  <si>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32 кг. Габариты упаковки полок 1215х415х143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</si>
  <si>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36 кг. Габариты упаковки полок 1215х515х143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</si>
  <si>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39 кг. Габариты упаковки полок 1215х615х143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</si>
  <si>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35 кг. Габариты упаковки полок 1315х415х143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</si>
  <si>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38 кг. Габариты упаковки полок 1315х515х143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</si>
  <si>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1315х615х143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</si>
  <si>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36 кг. Габариты упаковки полок 1415х415х143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</si>
  <si>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</si>
  <si>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</si>
  <si>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37 кг. Габариты упаковки полок 1515х415х143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</si>
  <si>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42 кг. Габариты упаковки полок 1515х515х143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</si>
  <si>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46 кг. Габариты упаковки полок 1515х615х143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</si>
  <si>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</si>
  <si>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</si>
  <si>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49 кг. Габариты упаковки полок 1615х615х143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</si>
  <si>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</si>
  <si>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46 кг. Габариты упаковки полок 1715х515х143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</si>
  <si>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51 кг. Габариты упаковки полок 1715х615х143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</si>
  <si>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</si>
  <si>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48 кг. Габариты упаковки полок 1815х515х143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</si>
  <si>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54 кг. Габариты упаковки полок 1815х615х143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</si>
  <si>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45 кг. Габариты упаковки полок 1915х415х143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</si>
  <si>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51 кг. Габариты упаковки полок 1915х515х143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</si>
  <si>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56 кг. Габариты упаковки полок 1915х615х143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</si>
  <si>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2015х415х143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</si>
  <si>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52 кг. Габариты упаковки полок 2015х515х143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</si>
  <si>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57 кг. Габариты упаковки полок 2015х615х143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</si>
  <si>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17 кг. Габариты упаковки полок 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</si>
  <si>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18 кг. Габариты упаковки полок 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</si>
  <si>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</si>
  <si>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18 кг. Габариты упаковки полок 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</si>
  <si>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</si>
  <si>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</si>
  <si>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</si>
  <si>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</si>
  <si>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23 кг. Габариты упаковки полок 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</si>
  <si>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21 кг. Габариты упаковки полок 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</si>
  <si>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23 кг. Габариты упаковки полок 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</si>
  <si>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</si>
  <si>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</si>
  <si>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</si>
  <si>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</si>
  <si>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25 кг. Габариты упаковки полок 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</si>
  <si>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27 кг. Габариты упаковки полок 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</si>
  <si>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40х20 марки AISI 430 и толщиной 1,2 мм. Регулируемые опоры. 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30 кг. Габариты упаковки полок 915х615х143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</si>
  <si>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33 кг. Габариты упаковки полок 1015х415х143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</si>
  <si>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36 кг. Габариты упаковки полок 1015х515х143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</si>
  <si>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</si>
  <si>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35 кг. Габариты упаковки полок 1115х415х143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</si>
  <si>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39 кг. Габариты упаковки полок 1115х515х143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</si>
  <si>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42 кг. Габариты упаковки полок 1115х615х143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</si>
  <si>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37 кг. Габариты упаковки полок 1215х415х143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</si>
  <si>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1215х515х143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</si>
  <si>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44 кг. Габариты упаковки полок 1215х615х143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</si>
  <si>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40 кг. Габариты упаковки полок 1315х415х143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</si>
  <si>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43 кг. Габариты упаковки полок 1315х515х143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</si>
  <si>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1315х615х143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</si>
  <si>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41 кг. Габариты упаковки полок 1415х415х143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</si>
  <si>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46 кг. Габариты упаковки полок 1415х515х143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</si>
  <si>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49 кг. Габариты упаковки полок 1415х615х143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</si>
  <si>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43 кг. Габариты упаковки полок 1515х415х143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</si>
  <si>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1515х515х143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</si>
  <si>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52 кг. Габариты упаковки полок 1515х615х143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</si>
  <si>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45 кг. Габариты упаковки полок 1615х415х143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</si>
  <si>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50 кг. Габариты упаковки полок 1615х515х143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</si>
  <si>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55 кг. Габариты упаковки полок 1615х615х143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</si>
  <si>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47 кг. Габариты упаковки полок 1715х415х143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</si>
  <si>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52 кг. Габариты упаковки полок 1715х515х143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</si>
  <si>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57 кг. Габариты упаковки полок 1715х615х143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</si>
  <si>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50 кг. Габариты упаковки полок 1815х415х143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</si>
  <si>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54 кг. Габариты упаковки полок 1815х515х143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</si>
  <si>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60 кг. Габариты упаковки полок 1815х615х143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</si>
  <si>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51 кг. Габариты упаковки полок 1915х415х143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</si>
  <si>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57 кг. Габариты упаковки полок 1915х515х143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</si>
  <si>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62 кг. Габариты упаковки полок 1915х615х143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</si>
  <si>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53 кг. Габариты упаковки полок 2015х415х143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</si>
  <si>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58 кг. Габариты упаковки полок 2015х515х143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</si>
  <si>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64 кг. Габариты упаковки полок 2015х615х143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</si>
  <si>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20 кг. Габариты упаковки полок 415х415х143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</si>
  <si>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415х515х143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</si>
  <si>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24 кг. Габариты упаковки полок 415х615х143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</si>
  <si>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22 кг. Габариты упаковки полок 515х415х143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</si>
  <si>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24 кг. Габариты упаковки полок 515х515х143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</si>
  <si>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515х615х143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</si>
  <si>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24 кг. Габариты упаковки полок 615х415х143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</si>
  <si>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26 кг. Габариты упаковки полок 615х515х143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</si>
  <si>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615х615х143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</si>
  <si>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25 кг. Габариты упаковки полок 715х415х143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</si>
  <si>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28 кг. Габариты упаковки полок 715х515х143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</si>
  <si>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30 кг. Габариты упаковки полок 715х615х143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</si>
  <si>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27 кг. Габариты упаковки полок 815х415х143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</si>
  <si>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30 кг. Габариты упаковки полок 815х515х143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</si>
  <si>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33 кг. Габариты упаковки полок 815х615х143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</si>
  <si>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29 кг. Габариты упаковки полок 915х415х143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</si>
  <si>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32 кг. Габариты упаковки полок 915х515х143 мм.</t>
  </si>
  <si>
    <t>Стеллаж  кухонный многоцелевой оснащен четырьмя уровнями хранения.  Полки толщиной 0,8 мм выполненные из нержавеющей стали марки  AISI 430 крепятся на технологические отверстия в стойках выполненых из трубы профильной 40х40 марки AISI 430 и толщиной 1,2 мм. Регулируемые опоры.Поставляется стеллаж в разобранном виде. Вариант поставки 4 полки и разборный каркас из профильной трубы . Нагрузка на полку равнораспределенная 200 кг. Вес полного комплекта 34 кг. Габариты упаковки полок 915х615х143 мм.</t>
  </si>
  <si>
    <t>Наименование</t>
  </si>
  <si>
    <t>Прилавок для приборов и подносов с заниженной столешницей 600</t>
  </si>
  <si>
    <t>Мармит 1-х блюд индукционный 2-х конфорочный 1120</t>
  </si>
  <si>
    <t>М1ИЧ-3К-15</t>
  </si>
  <si>
    <t>Мармит 1-х блюд индукционный 3-х конфорочный 1500</t>
  </si>
  <si>
    <t>Мармит 1-х блюд 2-х конфорочный чугунные конфорки 1120</t>
  </si>
  <si>
    <t>М1ЧЧ-3К-15</t>
  </si>
  <si>
    <t>Мармит 1-х блюд 3-х конфорочный чугунные конфорки 1500</t>
  </si>
  <si>
    <t>Мармит 1-х блюд под супницы 1120</t>
  </si>
  <si>
    <t>М1СЧ-3К-15</t>
  </si>
  <si>
    <t>Мармит 1-х блюд под супницы 1500</t>
  </si>
  <si>
    <t>Мармит 2-х блюд паровой 1120</t>
  </si>
  <si>
    <t>М2ПЧ-15</t>
  </si>
  <si>
    <t>Мармит 2-х блюд паровой 1500</t>
  </si>
  <si>
    <t>Прилавок-витрина холодильный закрытый 1120</t>
  </si>
  <si>
    <t>ПНЧ-6</t>
  </si>
  <si>
    <t>Прилавок нейтральный 600</t>
  </si>
  <si>
    <t>ПНЧ-7</t>
  </si>
  <si>
    <t>Прилавок нейтральный 700</t>
  </si>
  <si>
    <t>ПНЧ-8</t>
  </si>
  <si>
    <t>Прилавок нейтральный 800</t>
  </si>
  <si>
    <t>ПНЧ-9</t>
  </si>
  <si>
    <t>Прилавок нейтральный 900</t>
  </si>
  <si>
    <t>ПНЧ-10</t>
  </si>
  <si>
    <t>Прилавок нейтральный 1000</t>
  </si>
  <si>
    <t>ПНЧ-13</t>
  </si>
  <si>
    <t>Прилавок нейтральный 1300</t>
  </si>
  <si>
    <t>ПНЧ-14</t>
  </si>
  <si>
    <t>Прилавок нейтральный 1400</t>
  </si>
  <si>
    <t>ПНЧ-15</t>
  </si>
  <si>
    <t>Прилавок нейтральный 1500</t>
  </si>
  <si>
    <t>ПНЧ-16</t>
  </si>
  <si>
    <t>Прилавок нейтральный 1600</t>
  </si>
  <si>
    <t>ПНЧ-17</t>
  </si>
  <si>
    <t>Прилавок нейтральный 1700</t>
  </si>
  <si>
    <t>ПНЧ-18</t>
  </si>
  <si>
    <t>Прилавок нейтральный 1800</t>
  </si>
  <si>
    <t>ПНЧ-19</t>
  </si>
  <si>
    <t>Прилавок нейтральный 1900</t>
  </si>
  <si>
    <t>ПНЧ-20</t>
  </si>
  <si>
    <t>Прилавок нейтральный 2000</t>
  </si>
  <si>
    <t>Прилавок-витрина нейтральный закрытый 1120</t>
  </si>
  <si>
    <t>Тепловое оборудование</t>
  </si>
  <si>
    <t>Нейтральное оборудование</t>
  </si>
  <si>
    <t>Линии раздачи</t>
  </si>
  <si>
    <t>Габаритные размеры (ШхГхВ), мм</t>
  </si>
  <si>
    <t>ПППЧ-БН-СЗ-6</t>
  </si>
  <si>
    <t>М1ИЧ-2К-11,2</t>
  </si>
  <si>
    <t>М1ЧЧ-2К-11,2</t>
  </si>
  <si>
    <t>М1СЧ-2К-11,2</t>
  </si>
  <si>
    <t>М2ПЧ-11,2</t>
  </si>
  <si>
    <t>ПВХЗЧ-11,2</t>
  </si>
  <si>
    <t>ПВНЗЧ-11,2</t>
  </si>
  <si>
    <t>ККЧ-11,2</t>
  </si>
  <si>
    <t>RRP*, руб. с НДС</t>
  </si>
  <si>
    <t>Тележки-шпильки</t>
  </si>
  <si>
    <t>Тип</t>
  </si>
  <si>
    <t>Размер гастроемкости</t>
  </si>
  <si>
    <t>Размер противня</t>
  </si>
  <si>
    <t>Тип колеса</t>
  </si>
  <si>
    <t>Универсальная стандартные колеса 75 мм</t>
  </si>
  <si>
    <t>GN 1/1</t>
  </si>
  <si>
    <t>600х400</t>
  </si>
  <si>
    <t>Стандартное из резины Ø 75 мм</t>
  </si>
  <si>
    <t>ТШУЧ-4,47/6,35/15,7-14-7,5</t>
  </si>
  <si>
    <t>Тележка-шпилька универсальная 635х447х1570 14 направляющих стандартные колеса 75 мм</t>
  </si>
  <si>
    <t>635х447х1570</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</si>
  <si>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из резины стандартные 4 штуки, диаметр колеса 75 мм, колесная опора с тормозом 2 колеса.  Поставляется в собранном виде. Габариты в упаковке 635х447х1570.</t>
  </si>
  <si>
    <t>GN 2/1</t>
  </si>
  <si>
    <t>600x800</t>
  </si>
  <si>
    <t>ТШУЧ-6,5/8,35/17,5-16-7,5</t>
  </si>
  <si>
    <t>Тележка-шпилька универсальная 650х835х1750 16 направляющих стандартные колеса 75 мм</t>
  </si>
  <si>
    <t xml:space="preserve"> 650х835х1750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</si>
  <si>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из резины стандартные 4 штуки, диаметр колеса 75 мм. Колесная опора с тормозом - 2 колеса. Поставляется в собранном виде. Габариты в упаковке 650х835х1750.</t>
  </si>
  <si>
    <t>Универсальная стандартные колеса  75 мм</t>
  </si>
  <si>
    <t>Стандартное из резины  Ø 75 мм</t>
  </si>
  <si>
    <t>ТШУЧ-6,5/8,35/17,5-20-7,5</t>
  </si>
  <si>
    <t>Тележка-шпилька универсальная 650х835х1750 20 направляющих стандартные колеса 75 мм</t>
  </si>
  <si>
    <t xml:space="preserve"> 650х835х1750 </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</si>
  <si>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из резины стандартные 4 штуки, диаметр колеса 75 мм, колесная опора с тормозом 2 колеса.  Поставляется в собранном виде. Габариты в упаковке 650х835х1750.</t>
  </si>
  <si>
    <t>Универсальная стандартные колеса 125 мм</t>
  </si>
  <si>
    <t>Стандартное из резины Ø 125 мм</t>
  </si>
  <si>
    <t>ТШУЧ-6,35/4,47/16,2-14-12,5</t>
  </si>
  <si>
    <t>Тележка-шпилька 635х447х1625 универсальная 14 направляющих стандартные колеса 125 мм</t>
  </si>
  <si>
    <t>635х447х1625</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</si>
  <si>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из резины стандартные 4 штуки, диаметр колеса 125 мм, колесная опора с тормозом 2 колеса. Поставляется в собранном виде. Габариты в упаковке 635х447х1625.</t>
  </si>
  <si>
    <t>ТШУЧ-6,5/8,35/18-16-12,5</t>
  </si>
  <si>
    <t>Тележка-шпилька универсальная 650х835х1800 16 направляющих стандартные колеса 125 мм</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</si>
  <si>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из резины стандартные 4 штуки, диаметр колеса 125 мм.. Колесная опора с тормозом - 2 колеса. Поставляется в собранном виде. Габариты в упаковке 650х835х1750.</t>
  </si>
  <si>
    <t>ТШУЧ-6,5/8,35/18-20-12,5</t>
  </si>
  <si>
    <t>Тележка-шпилька универсальная 650х835х1800 20 направляющих стандартные колеса 125 мм</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</si>
  <si>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125 мм, колесная опора с тормозом 2 колеса.  Поставляется в собранном виде. Габариты в упаковке 650х835х1750.</t>
  </si>
  <si>
    <t>Универсальная морозостойкие колеса 80 мм</t>
  </si>
  <si>
    <t>Морозостойкое Ø 80</t>
  </si>
  <si>
    <t>ТШУЧ-4,47/6,35/15,75-14-М8</t>
  </si>
  <si>
    <t>Тележка-шпилька универсальная 635х447х1580 14 направляющих, морозостойкие колеса 80 мм</t>
  </si>
  <si>
    <t>635х447х1580</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</si>
  <si>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4 штуки, диаметр колеса 80 мм, морозостойкие, колесная опора с тормозом 2 колеса.  Вес изделия 36 кг. Поставляется в собранном виде. Габариты в упаковке 635х447х1580</t>
  </si>
  <si>
    <t>ТШУЧ-6,5/8,35/17,5-16-М8</t>
  </si>
  <si>
    <t>Тележка-шпилька универсальная 650х835х1760 16 направляющих, морозостойкие колеса 80 мм</t>
  </si>
  <si>
    <t>650х835х1760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</si>
  <si>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650х835х1760.</t>
  </si>
  <si>
    <t>ТШУЧ-6,5/8,35/17,5-20-М8</t>
  </si>
  <si>
    <t>Тележка-шпилька универсальная 650х835х1760 20 направляющих, морозостойкие колеса 80 мм</t>
  </si>
  <si>
    <t>650х835х1750</t>
  </si>
  <si>
    <t>Тележка-шпилька универсальная, 20 направляющих, из стали марки AISI430. Конструкция сварная открытая, каркас из трубы 20х20. Направляющие подходят для противней размером 600х800 и гастроемкостей типа GN2/1.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650х835х1750.</t>
  </si>
  <si>
    <t>Универсальная морозостойкие колеса 100 мм</t>
  </si>
  <si>
    <t>Морозостойкое Ø 100</t>
  </si>
  <si>
    <t>ТШУЧ-4,47/6,35/15,95-14-М10</t>
  </si>
  <si>
    <t>Тележка-шпилька универсальная 635х447х1600 14 направляющих, морозостойкие колеса 100 мм</t>
  </si>
  <si>
    <t>635х447х1600</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</si>
  <si>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635х447х1600.</t>
  </si>
  <si>
    <t>ТШУЧ-6,5/8,35/17,75-16-М10</t>
  </si>
  <si>
    <t>Тележка-шпилька универсальная 650х835х1780 16 направляющих, морозостойкие колеса  100 мм</t>
  </si>
  <si>
    <t>650х835х1780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</si>
  <si>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650х835х1780.</t>
  </si>
  <si>
    <t>ТШУЧ-6,5/8,35/17,75-20-М10</t>
  </si>
  <si>
    <t>Тележка-шпилька универсальная 650х835х1780 20 направляющих, морозостойкие колеса  100 мм</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</si>
  <si>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650х835х1750.</t>
  </si>
  <si>
    <t>Универсальная жаропрочные колеса 80 мм</t>
  </si>
  <si>
    <t>Жаропрочное Ø 80</t>
  </si>
  <si>
    <t>ТШУЧ-4,47/6,35/15,75-14-Т8</t>
  </si>
  <si>
    <t>Тележка-шпилька универсальная 635х447х1580 14 направляющих жаропрочные колеса 80 мм</t>
  </si>
  <si>
    <t>Тележка-шпилька универсальная, 14 направляющих, из стали марки AISI430.  Конструкция сварная открытая, каркас из профильной трубы 20х20. Направляющие подходят для противней размером 600х400 или гастроемкостей типа GN1/1.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635х447х1580.</t>
  </si>
  <si>
    <t>ТШУЧ-6,5/8,35/17,5-16-Т8</t>
  </si>
  <si>
    <t>Тележка-шпилька универсальная 650х835х1760 16 направляющих жаропрочные колеса 80 мм</t>
  </si>
  <si>
    <t xml:space="preserve"> 650х835х1760</t>
  </si>
  <si>
    <t>Тележка-шпилька универсальная, 16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650х835х1760.</t>
  </si>
  <si>
    <t>ТШУЧ-6,5/8,35/17,5-20-Т8</t>
  </si>
  <si>
    <t>Тележка-шпилька универсальная 650х835х1760 20 направляющих жаропрочные колеса 80 мм</t>
  </si>
  <si>
    <t>Тележка-шпилька универсальная, 20 направляющих, из стали марки AISI430. Конструкция сварная открытая, каркас из профильной трубы 20х20. Направляющие подходят для противней размером 600х800 и гастроемкостей типа GN2/1. Загрузка по узкой стороне. Колеса 4 штуки, диаметр колеса 80 мм, жаропрочное, колесная опора с тормозом 2 колеса. Вес изделия без упаковки..... Поставляется в собранном виде. Габариты в упаковке ....х....х...</t>
  </si>
  <si>
    <t>Под противни стандартные колеса 75 мм</t>
  </si>
  <si>
    <t>Нет</t>
  </si>
  <si>
    <t>ТШПРЧ-4,47/6,35/15,7-14-7,5</t>
  </si>
  <si>
    <t>Тележка-шпилька 635х447х1570 под противни 14 направляющих стандартные колеса 75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</si>
  <si>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80 мм, стандартное из резины 75 мм, колесная опора с тормозом 2 колеса. Поставляется в собранном виде. Габариты в упаковке 635х447х1570.</t>
  </si>
  <si>
    <t>Под противни стандартные колеса 125 мм</t>
  </si>
  <si>
    <t>ТШПРЧ-4,47/6,35/15,7-14-12,5</t>
  </si>
  <si>
    <t>Тележка-шпилька 635х447х1625 под противни 14 направляющих стандартные  колеса 125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</si>
  <si>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стандартное из резины 125 мм, 4 штуки, диаметр колеса 80 мм, колесная опора с тормозом 2 колеса.  Поставляется в собранном виде. Габариты в упаковке 635х447х1625.</t>
  </si>
  <si>
    <t>Под противни морозостойкие колеса 80 мм</t>
  </si>
  <si>
    <t>ТШПРЧ-4,47/6,35/15,75-14-М8</t>
  </si>
  <si>
    <t>Тележка-шпилька 635х447х1580 под противни 14 направляющих морозостойкие колеса 80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</si>
  <si>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635х447х1580.</t>
  </si>
  <si>
    <t>Под противни морозостойкие колеса 100 мм</t>
  </si>
  <si>
    <t>ТШПРЧ-4,47/6,35/15,95-14-М10</t>
  </si>
  <si>
    <t>Тележка-шпилька 635х447х1600 под противни 14 направляющих морозостойкие  колеса 100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</si>
  <si>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635х447х1600.</t>
  </si>
  <si>
    <t>Под противни жаропрочные колеса 80 мм</t>
  </si>
  <si>
    <t>ТШПРЧ-4,47/6,35/15,75-14-Т8</t>
  </si>
  <si>
    <t>Тележка-шпилька 635х447х1580 под противни 14 направляющих жаропрочные  колеса 80 мм</t>
  </si>
  <si>
    <t>Тележка-шпилька под противни, 14 направляющих, из стали марки AISI430.  Конструкция сварная открытая, каркас из профильной трубы 20х20. Направляющие подходят для противней размером 600х400.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635х447х1580.</t>
  </si>
  <si>
    <t>Под гастроемкость стандартные колеса 75 мм</t>
  </si>
  <si>
    <t>ТШГЧ-3,68/5,65/15,7-14-7,5</t>
  </si>
  <si>
    <t xml:space="preserve">Тележка-шпилька 565х368х1570 под гастроемкости 14 направляющих стандартные  колеса 75 мм </t>
  </si>
  <si>
    <t>565х368х1570</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</si>
  <si>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75 мм, стандартные, колесная опора с тормозом 2 колеса.  Поставляется в собранном виде. Габариты в упаковке 565х368х1570.</t>
  </si>
  <si>
    <t>Под гастроемкость стандартные колеса 125 мм</t>
  </si>
  <si>
    <t>ТШГЧ-3,68/5,65/16,2-14-12,5</t>
  </si>
  <si>
    <t>Тележка-шпилька 565х368х1625  под гастроемкости 14 направляющих стандартные  колеса 125 мм</t>
  </si>
  <si>
    <t>565х368х1625</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</si>
  <si>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125 мм, стандартные, колесная опора с тормозом 2 колеса. Поставляется в собранном виде. Габариты в упаковке 565х368х1625.</t>
  </si>
  <si>
    <t>Под гастроемкость морозстойкие 80 мм</t>
  </si>
  <si>
    <t>ТШГЧ-3,68/5,65/15,75-14-М8</t>
  </si>
  <si>
    <t>Тележка-шпилька 565х368х1580 под гастроемкости 14 направляющих морозостойкие  колеса 80 мм</t>
  </si>
  <si>
    <t>565х368х1580</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</si>
  <si>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80 мм, морозостойкие, колесная опора с тормозом 2 колеса.  Поставляется в собранном виде. Габариты в упаковке 565х368х1580.</t>
  </si>
  <si>
    <t>Под гастроемкость морозстойкие 100 мм</t>
  </si>
  <si>
    <t>ТШГЧ-3,68/5,65/15,95-14-М10</t>
  </si>
  <si>
    <t>Тележка-шпилька 565х368х1600 под гастроемкости 14 направляющих морозостойкие  колеса 100 мм</t>
  </si>
  <si>
    <t>565х368х1600</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</si>
  <si>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100 мм, морозостойкие, колесная опора с тормозом 2 колеса. Поставляется в собранном виде. Габариты в упаковке 565х368х1600</t>
  </si>
  <si>
    <t>Под гастроемкость жаропрочные 80 мм</t>
  </si>
  <si>
    <t>ТШГЧ-3,68/5,65/15,75-14-Т8</t>
  </si>
  <si>
    <t>Тележка-шпилька 565х368х1580 под гастроемкости 14 направляющих жаропрочные  колеса 80 мм</t>
  </si>
  <si>
    <t>Тележка-шпилька под гастроемкости, 14 направляющих, из стали марки AISI430. Конструкция сварная открытая, каркас из профильной трубы 20х20. Направляющие подходят для гастроемкостей типа GN1/1. Загрузка по узкой стороне. Колеса 4 штуки, диаметр колеса 80 мм, жаропрочные, колесная опора с тормозом 2 колеса. Поставляется в собранном виде. Габариты в упаковке 565х368х1580.</t>
  </si>
  <si>
    <t>*Высота может меняться в зависимости от диаметра колеса</t>
  </si>
  <si>
    <t>ПЧЧ-2К9-4,5/9/4,7</t>
  </si>
  <si>
    <t> ПЧЧ-4К9-8,4/9/4,7</t>
  </si>
  <si>
    <t>ПЧЧ-6К9-12,2/9/4,7</t>
  </si>
  <si>
    <t>660х660х660(1320)</t>
  </si>
  <si>
    <t>1120х1045(660)х870(1340)</t>
  </si>
  <si>
    <t>1500х1045(660)х870(1340)</t>
  </si>
  <si>
    <t>1120х1030(660)х870(1320)</t>
  </si>
  <si>
    <t>1500х1030(660)х870(1320)</t>
  </si>
  <si>
    <t>1120х1030(660)х1707</t>
  </si>
  <si>
    <t>ПНЧ-11,2</t>
  </si>
  <si>
    <t>Прилавок нейтральный 1120</t>
  </si>
  <si>
    <t>RRP*, руб. с НДС 22%</t>
  </si>
  <si>
    <t>каркас профильная труба 40х40, сплошная полка</t>
  </si>
  <si>
    <t>каркас уголок, сплошная полка</t>
  </si>
  <si>
    <t>каркас профильная труба, обвязка с 4-х сторон</t>
  </si>
  <si>
    <t>каркас уголок, обвязка с 4-х сторон</t>
  </si>
  <si>
    <t>Столы тумбы</t>
  </si>
  <si>
    <t>Двери-купе</t>
  </si>
  <si>
    <t>Стол-тумба двери-купе</t>
  </si>
  <si>
    <t>СТТЧ-К-8/6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</si>
  <si>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800х600х850 мм. </t>
  </si>
  <si>
    <t>СТТЧ-К-8/7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</si>
  <si>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800х700х850  мм. </t>
  </si>
  <si>
    <t>СТТЧ-К-9/6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</si>
  <si>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900х600х850 мм. </t>
  </si>
  <si>
    <t>СТТЧ-К-9/7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</si>
  <si>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900х700х850 мм. </t>
  </si>
  <si>
    <t>СТТЧ-К-10/6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</si>
  <si>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1000х600х850 мм. </t>
  </si>
  <si>
    <t>СТТЧ-К-10/7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</si>
  <si>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1000х700х850  мм. </t>
  </si>
  <si>
    <t>СТТЧ-К-11/6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</si>
  <si>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1100х600х850 мм. </t>
  </si>
  <si>
    <t>СТТЧ-К-11/7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</si>
  <si>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1100х700х850 мм. </t>
  </si>
  <si>
    <t>СТТЧ-К-12/6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</si>
  <si>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1200х600х850 мм. </t>
  </si>
  <si>
    <t>СТТЧ-К-12/7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</si>
  <si>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1200х700х850 мм. </t>
  </si>
  <si>
    <t>СТТЧ-К-13/6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</si>
  <si>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мм. </t>
  </si>
  <si>
    <t>СТТЧ-К-13/7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</si>
  <si>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1300х600х850 мм. </t>
  </si>
  <si>
    <t>СТТЧ-К-14/6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</si>
  <si>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1400х600х850 мм. </t>
  </si>
  <si>
    <t>СТТЧ-К-14/7</t>
  </si>
  <si>
    <t>СТТЧ-К-15/6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</si>
  <si>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1400х700х850  мм. </t>
  </si>
  <si>
    <t>СТТЧ-К-15/7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</si>
  <si>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1500х700х850 мм. </t>
  </si>
  <si>
    <t>СТТЧ-К-16/6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</si>
  <si>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1600х600х850  мм. </t>
  </si>
  <si>
    <t>СТТЧ-К-16/7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</si>
  <si>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1600х700х850 мм. </t>
  </si>
  <si>
    <t>СТТЧ-К-17/6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</si>
  <si>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1700х600х850 мм. </t>
  </si>
  <si>
    <t>СТТЧ-К-17/7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</si>
  <si>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1700х700х850мм. </t>
  </si>
  <si>
    <t>СТТЧ-К-18/6</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</si>
  <si>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1800х600х850  мм. </t>
  </si>
  <si>
    <t>СТТЧ-К-18/7</t>
  </si>
  <si>
    <t xml:space="preserve">Стол-тумба с дверьми-купе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1800х700х850мм. </t>
  </si>
  <si>
    <t>Распашные двери</t>
  </si>
  <si>
    <t>Стол-тумба распашные двери</t>
  </si>
  <si>
    <t>СТТЧ-Р-6/6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</si>
  <si>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600х600х850 мм. </t>
  </si>
  <si>
    <t>СТТЧ-Р-6/7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</si>
  <si>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600х700х850 мм. </t>
  </si>
  <si>
    <t>СТТЧ-Р-7/6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</si>
  <si>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700х600х850 мм. </t>
  </si>
  <si>
    <t>СТТЧ-Р-7/7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</si>
  <si>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700х700х850 мм. </t>
  </si>
  <si>
    <t>СТТЧ-Р-8/6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</si>
  <si>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800х600х850 мм. </t>
  </si>
  <si>
    <t>СТТЧ-Р-8/7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</si>
  <si>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800х700х850 мм. </t>
  </si>
  <si>
    <t>СТТЧ-Р-9/6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</si>
  <si>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900х600х850 мм. </t>
  </si>
  <si>
    <t>СТТЧ-Р-9/7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</si>
  <si>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900х700х850 мм. </t>
  </si>
  <si>
    <t>СТТЧ-Р-10/6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</si>
  <si>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1000х600х850 мм. </t>
  </si>
  <si>
    <t>СТТЧ-Р-10/7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</si>
  <si>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1000х700х850 мм. </t>
  </si>
  <si>
    <t>СТТЧ-Р-11/6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</si>
  <si>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1100х600х850 мм. </t>
  </si>
  <si>
    <t>СТТЧ-Р-11/7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</si>
  <si>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1100х700х850 мм. </t>
  </si>
  <si>
    <t>СТТЧ-Р-12/6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</si>
  <si>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1200х600х850 мм. </t>
  </si>
  <si>
    <t>СТТЧ-Р-12/7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</si>
  <si>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1200х700х850 мм. </t>
  </si>
  <si>
    <t>СТТЧ-Р-13/6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</si>
  <si>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1300х600х850 мм. </t>
  </si>
  <si>
    <t>СТТЧ-Р-13/7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</si>
  <si>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1300х700х850 мм. </t>
  </si>
  <si>
    <t>СТТЧ-Р-14/6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</si>
  <si>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1400х600х850 мм. </t>
  </si>
  <si>
    <t>СТТЧ-Р-14/7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</si>
  <si>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1400х700х850 мм. </t>
  </si>
  <si>
    <t>СТТЧ-Р-15/6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</si>
  <si>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1500х600х850 мм. </t>
  </si>
  <si>
    <t>СТТЧ-Р-15/7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</si>
  <si>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1500х700х850 мм. </t>
  </si>
  <si>
    <t>СТТЧ-Р-16/6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</si>
  <si>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1600х600х850 мм. </t>
  </si>
  <si>
    <t>СТТЧ-Р-16/7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</si>
  <si>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1600х700х850 мм. </t>
  </si>
  <si>
    <t>СТТЧ-Р-17/6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</si>
  <si>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1700х600х850 мм. </t>
  </si>
  <si>
    <t>СТТЧ-Р-17/7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</si>
  <si>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1700х700х850 мм. </t>
  </si>
  <si>
    <t>СТТЧ-Р-18/6</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</si>
  <si>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1800х600х850 мм. </t>
  </si>
  <si>
    <t>СТТЧ-Р-18/7</t>
  </si>
  <si>
    <t xml:space="preserve">Стол-тумба с распашными дверьми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1800х700х850 мм. </t>
  </si>
  <si>
    <t>Без дверей</t>
  </si>
  <si>
    <t>Стол-тумба без дверей</t>
  </si>
  <si>
    <t>СТТЧ-О-6/6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</si>
  <si>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600х600х850 мм. </t>
  </si>
  <si>
    <t>СТТЧ-О-6/7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</si>
  <si>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600х700х850 мм. </t>
  </si>
  <si>
    <t>СТТЧ-О-7/6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</si>
  <si>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700х600х850 мм. </t>
  </si>
  <si>
    <t>СТТЧ-О-7/7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</si>
  <si>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700х700х850 мм. </t>
  </si>
  <si>
    <t>СТТЧ-О-8/6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</si>
  <si>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800х600х850 мм. </t>
  </si>
  <si>
    <t>СТТЧ-О-8/7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</si>
  <si>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800х700х850 мм. </t>
  </si>
  <si>
    <t>СТТЧ-О-9/6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</si>
  <si>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900х600х850 мм. </t>
  </si>
  <si>
    <t>СТТЧ-О-9/7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</si>
  <si>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900х700х850 мм. </t>
  </si>
  <si>
    <t>СТТЧ-О-10/6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</si>
  <si>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1000х600х850 мм. </t>
  </si>
  <si>
    <t>СТТЧ-О-10/7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</si>
  <si>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1000х700х850 мм. </t>
  </si>
  <si>
    <t>СТТЧ-О-11/6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</si>
  <si>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1100х600х850 мм. </t>
  </si>
  <si>
    <t>СТТЧ-О-11/7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</si>
  <si>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1100х700х850 мм. </t>
  </si>
  <si>
    <t>СТТЧ-О-12/6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</si>
  <si>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1200х600х850 мм. </t>
  </si>
  <si>
    <t>СТТЧ-О-12/7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</si>
  <si>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1200х700х850 мм. </t>
  </si>
  <si>
    <t>СТТЧ-О-13/6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</si>
  <si>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1300х600х850 мм. </t>
  </si>
  <si>
    <t>СТТЧ-О-13/7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</si>
  <si>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1300х700х850 мм. </t>
  </si>
  <si>
    <t>СТТЧ-О-14/6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</si>
  <si>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1400х600х850 мм. </t>
  </si>
  <si>
    <t>СТТЧ-О-14/7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</si>
  <si>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1400х700х850 мм. </t>
  </si>
  <si>
    <t>СТТЧ-О-15/6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</si>
  <si>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1500х600х850 мм. </t>
  </si>
  <si>
    <t>СТТЧ-О-15/7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</si>
  <si>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1500х700х850 мм. </t>
  </si>
  <si>
    <t>СТТЧ-О-16/6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</si>
  <si>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1600х600х850 мм. </t>
  </si>
  <si>
    <t>СТТЧ-О-16/7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</si>
  <si>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1600х700х850 мм. </t>
  </si>
  <si>
    <t>СТТЧ-О-17/6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</si>
  <si>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1700х600х850 мм. </t>
  </si>
  <si>
    <t>СТТЧ-О-17/7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</si>
  <si>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1700х700х850 мм. </t>
  </si>
  <si>
    <t>СТТЧ-О-18/6</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</si>
  <si>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1800х600х850 мм. </t>
  </si>
  <si>
    <t>СТТЧ-О-18/7</t>
  </si>
  <si>
    <t xml:space="preserve">Стол-тумба открытая без дверей со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Регулируемые опоры. У стола имеется съёмный борт из нержавеющей стали марки AISI 430 толщиной 0,8мм.  Стол поставляется в собранном виде. В упакованном виде изделие имеет габариты  1800х700х850 мм. </t>
  </si>
  <si>
    <t>Полки настенные открытые</t>
  </si>
  <si>
    <t>Позиция</t>
  </si>
  <si>
    <t>Полка-шкаф без дверей</t>
  </si>
  <si>
    <t>ПШЧ-О-6/3/6</t>
  </si>
  <si>
    <t>ПШЧ-О-6/4/6</t>
  </si>
  <si>
    <t>ПШЧ-О-8/3/6</t>
  </si>
  <si>
    <t>ПШЧ-О-8/4/6</t>
  </si>
  <si>
    <t>ПШЧ-О-10/3/6</t>
  </si>
  <si>
    <t>ПШЧ-О-10/4/6</t>
  </si>
  <si>
    <t>ПШЧ-О-12/3/6</t>
  </si>
  <si>
    <t>ПШЧ-О-12/4/6</t>
  </si>
  <si>
    <t>ПШЧ-О-14/3/6</t>
  </si>
  <si>
    <t xml:space="preserve">Полка-шкаф </t>
  </si>
  <si>
    <t>ПШЧ-О-14/4/6</t>
  </si>
  <si>
    <t>600Х300Х600</t>
  </si>
  <si>
    <t xml:space="preserve">Полка шкаф  </t>
  </si>
  <si>
    <t xml:space="preserve">Полка настенная выполнена из из стали марки AISI 430 и толщиной 0,8 мм. Полка закрытая без дверей. В упакованном виде изделие имеет габариты 600х300х400 мм. </t>
  </si>
  <si>
    <t xml:space="preserve">Полка настенная выполнена из из стали марки AISI 430 и толщиной 0,8 мм. Полка закрытая без дверей. В упакованном виде изделие имеет габариты 600х400х600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</si>
  <si>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800х300х600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</si>
  <si>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800х400х600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</si>
  <si>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1000х300х600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</si>
  <si>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1000х400х600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</si>
  <si>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1200х300х600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</si>
  <si>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1200х400х600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</si>
  <si>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1400х300х600 мм. </t>
  </si>
  <si>
    <t xml:space="preserve">Полка настенная выполнена из из стали марки AISI 430 и толщиной 0,8 мм. Полка закрытая без дверей. В упакованном виде изделие имеет габариты 1400х400х600 мм. </t>
  </si>
  <si>
    <t>Полки настенные закрытые</t>
  </si>
  <si>
    <t>Полки настенные закрытые без дверей</t>
  </si>
  <si>
    <t xml:space="preserve">Полки настенные закрытые с дверцами </t>
  </si>
  <si>
    <t>Полка-шкаф двери-купе</t>
  </si>
  <si>
    <t>ПШЧ-К-6/3/6</t>
  </si>
  <si>
    <t>ПШЧ-К-6/4/6</t>
  </si>
  <si>
    <t>ПШЧ-К-8/3/6</t>
  </si>
  <si>
    <t>ПШЧ-К-8/4/6</t>
  </si>
  <si>
    <t>ПШЧ-К-10/3/6</t>
  </si>
  <si>
    <t>ПШЧ-К-10/4/6</t>
  </si>
  <si>
    <t>ПШЧ-К-12/3/6</t>
  </si>
  <si>
    <t>ПШЧ-К-12/4/6</t>
  </si>
  <si>
    <t>ПШЧ-К-14/3/6</t>
  </si>
  <si>
    <t>ПШЧ-К-14/4/6</t>
  </si>
  <si>
    <t>ПШЧ-К-15/3/6</t>
  </si>
  <si>
    <t>ПШЧ-К-15/4/6</t>
  </si>
  <si>
    <t xml:space="preserve">Полка настенная выполнена из из стали марки AISI 430 и толщиной 0,8 мм. Оснащена дверями-купе. В упакованном виде изделие имеет габариты 600х300х400 мм. </t>
  </si>
  <si>
    <t xml:space="preserve">Полка настенная выполнена из из стали марки AISI 430 и толщиной 0,8 мм. Оснащена дверями-купе. В упакованном виде изделие имеет габариты 600х400х600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</si>
  <si>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800х300х600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</si>
  <si>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800х400х600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</si>
  <si>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1000х300х600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</si>
  <si>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1000х400х600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</si>
  <si>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1200х300х600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</si>
  <si>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1200х400х600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</si>
  <si>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1400х300х600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</si>
  <si>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1400х400х600 мм. </t>
  </si>
  <si>
    <t xml:space="preserve">Полка настенная выполнена из из стали марки AISI 430 и толщиной 0,8 мм. Оснащена дверями-купе. В упакованном виде изделие имеет габариты 1500х300х600 мм. </t>
  </si>
  <si>
    <t xml:space="preserve">Полка настенная выполнена из из стали марки AISI 430 и толщиной 0,8 мм. Оснащена дверями-купе. В упакованном виде изделие имеет габариты 1500х400х600 мм. </t>
  </si>
  <si>
    <t>Полки закрытые распашные двери</t>
  </si>
  <si>
    <t>Полка-шкаф распашные двери</t>
  </si>
  <si>
    <t>ПШЧ-Р-6/3/6</t>
  </si>
  <si>
    <t>ПШЧ-Р-6/4/6</t>
  </si>
  <si>
    <t>ПШЧ-Р-8/4/6</t>
  </si>
  <si>
    <t>ПШЧ-Р-10/3/6</t>
  </si>
  <si>
    <t>ПШЧ-Р-10/4/6</t>
  </si>
  <si>
    <t>ПШЧ-Р-12/3/6</t>
  </si>
  <si>
    <t>ПШЧ-Р-12/4/6</t>
  </si>
  <si>
    <t>ПШЧ-Р-14/3/6</t>
  </si>
  <si>
    <t>ПШЧ-Р-14/4/6</t>
  </si>
  <si>
    <t>ПШЧ-Р-15/3/6</t>
  </si>
  <si>
    <t>ПШЧ-Р-15/4/6</t>
  </si>
  <si>
    <t xml:space="preserve">Полка настенная выполнена из из стали марки AISI 430 и толщиной 0,8 мм. Оснащена распашные дверями. В упакованном виде изделие имеет габариты 600х300х600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</si>
  <si>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600х400х600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</si>
  <si>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800х300х600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</si>
  <si>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800х400х600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</si>
  <si>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1000х300х600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</si>
  <si>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1000х400х600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</si>
  <si>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1200х300х600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</si>
  <si>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1200х400х600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</si>
  <si>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1400х300х600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</si>
  <si>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1400х400х600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</si>
  <si>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1500х300х600 мм. </t>
  </si>
  <si>
    <t xml:space="preserve">Полка настенная выполнена из из стали марки AISI 430 и толщиной 0,8 мм. Оснащена распашные дверями. В упакованном виде изделие имеет габариты 1500х400х600 мм. </t>
  </si>
  <si>
    <t>RRP*,  руб. с НДС</t>
  </si>
  <si>
    <t>Кол-во направляющих</t>
  </si>
  <si>
    <t xml:space="preserve">Мармит первых блюд, корпус из нержавеющей стали марки AISI 430 толщиной 1 мм.  Имеет 3 индукционные конфорки мощностью по 3.5 кВт. Оснащен 1 полкой сверху. </t>
  </si>
  <si>
    <t>ПШЧ-Р-8/3/6</t>
  </si>
  <si>
    <t>Цена с учетом скидки 20%</t>
  </si>
  <si>
    <t>Цена с учетом скидки 18%</t>
  </si>
  <si>
    <t>Стеллаж со стойками из уголков</t>
  </si>
  <si>
    <t>Стеллажи со стойками из профильной трубы 40х20</t>
  </si>
  <si>
    <t>Стеллажи со стойками из профильной трубы 40х40</t>
  </si>
  <si>
    <t>Плита чугунная, корпус из нержавеющей стали марки AISI 430 толщиной 1 мм.  Имеет 2 чугунные конфорки мощностью по 2,5 кВт, питание 380 В. Общая мощность 5 кВт. Габариты конфорки 300х300 мм. Поставляется в собранном виде. Вес плиты 52 кг. Габариты упаковки 465х915х485 мм.</t>
  </si>
  <si>
    <t>Плита чугунная, корпус из нержавеющей стали марки AISI 430 толщиной 1 мм.  Имеет 4 чугунные конфорки мощностью по 2,5 кВт, питание 380 В. Общая мощность 10 кВт. Габариты конфорки 300х300 мм. Поставляется в собранном виде. Вес плиты 68 кг. Габариты упаковки 855х915х485 мм.</t>
  </si>
  <si>
    <t>Плита чугунная, корпус из нержавеющей стали марки AISI 430 толщиной 1 мм.  Имеет 6 чугунны[ конфорок мощностью по 2,5 кВт, питание 380 В. Общая мощность 15 кВт. Габариты конфорки 300х300 мм. Поставляется в собранном виде. Вес плиты 92 кг. Габариты упаковки 1235х915х485 мм.</t>
  </si>
  <si>
    <t>СКИДКА 20% до 15 мая 2026</t>
  </si>
  <si>
    <t>СКИДКА 18% до 15 мая 2026</t>
  </si>
  <si>
    <t>Настенные сплошные полки 1 ярус</t>
  </si>
  <si>
    <t>Настенные сплошные полки 2 яруса</t>
  </si>
  <si>
    <t>Настенные перфорированные полки 2 яруса</t>
  </si>
  <si>
    <t>Настенные перфорированные полки 1 ярус</t>
  </si>
  <si>
    <t>СТК-10/8</t>
  </si>
  <si>
    <t>Стол кондитерский 1000х800х850 сплошная полка</t>
  </si>
  <si>
    <t>1000х800х850</t>
  </si>
  <si>
    <t>СТК-15/8</t>
  </si>
  <si>
    <t>Стол кондитерский 1500х800х850 сплошная полка</t>
  </si>
  <si>
    <t>1500х800х850</t>
  </si>
  <si>
    <t>СТК-10/8-ОБ</t>
  </si>
  <si>
    <t>Стол производственный 1000х800х850 обвязка с 4-х сторон</t>
  </si>
  <si>
    <t>СТК-12/8-ОБ</t>
  </si>
  <si>
    <t>Стол производственный 1200х800х850 обвязка с 4-х сторон</t>
  </si>
  <si>
    <t>1200х800х850</t>
  </si>
  <si>
    <t>СТК-15/8-ОБ</t>
  </si>
  <si>
    <t>Стол производственный 1500х800х850 обвязка с 4-х сторон</t>
  </si>
  <si>
    <t>СТК-12/8</t>
  </si>
  <si>
    <t>Стол кондитерский 1200х800х850 сплошная полка</t>
  </si>
  <si>
    <t>НОВИНКА!</t>
  </si>
  <si>
    <t>Столы кондитерские</t>
  </si>
  <si>
    <t>СТК-18/8</t>
  </si>
  <si>
    <t>1800х800х850</t>
  </si>
  <si>
    <t>Стол кондитерский Рада СТК-10/8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из трубы 40х40 (1,2мм) и нижняя полка выполнены из нержавеющей стали AISI 430 (0,8мм).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1015х815х115 мм. Вес  изделия 26 кг.</t>
  </si>
  <si>
    <t>Стол кондитерский Рада СТК-12/8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из трубы 40х40 (1,2мм) и нижняя полка выполнены из нержавеющей стали AISI 430 (0,8мм).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1215х815х120 мм. Вес  изделия 32 кг.</t>
  </si>
  <si>
    <t>Стол кондитерский Рада СТК-10/8-ОБ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 нижняя обвязка выполнены из нержавеющей  из трубы 40х40 AISI 430 (1,2мм).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1015х815х115 мм. Вес  изделия 26 кг.</t>
  </si>
  <si>
    <t>Стол кондитерский Рада СТК-12/8-ОБ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 нижняя обвязка выполнены из нержавеющей  из трубы 40х40 AISI 430 (1,2мм).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1215х815х120 мм. Вес  изделия 32 кг.</t>
  </si>
  <si>
    <t>Стол кондитерский Рада СТК-18/8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из трубы 40х40 (1,2мм) и нижняя полка выполнены из нержавеющей стали AISI 430 (0,8мм).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1815х815х120 мм. Вес  изделия 40 кг.</t>
  </si>
  <si>
    <t>Стол кондитерский Рада СТК-15/8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из трубы 40х40 (1,2мм) и нижняя полка выполнены из нержавеющей стали AISI 430 (0,8мм).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1515х815х120 мм. Вес  изделия 40 кг.</t>
  </si>
  <si>
    <t>Стол кондитерский Рада СТК-18/8-ОБ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 нижняя обвязка выполнены из нержавеющей  из трубы 40х40 AISI 430 (1,2мм).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1815х815х120 мм. Вес  изделия 40 кг.</t>
  </si>
  <si>
    <t>Стол кондитерский Рада СТК-15/8-ОБ — профессиональное решение для предприятий общепита, торговли и пекарен. Модель оснащена деревянной столешницей, которая регулирует влажность при раскатке теста, впитывая излишки влаги. Прочный каркас и нижняя обвязка выполнены из нержавеющей  из трубы 40х40 AISI 430 (1,2мм). Выдерживает распределенную нагрузку до 250 кг. Регулируемые опоры обеспечивают устойчивость на неровном полу. Поставляется в разборном виде для удобства транспортировки. В упакованном виде изделие имеет габариты 1515х815х120 мм. Вес  изделия 40 кг.</t>
  </si>
  <si>
    <t>Столы с деревянной столешницей из бука</t>
  </si>
  <si>
    <t>Столы производственные, нержавеющая сталь</t>
  </si>
  <si>
    <t>Столы со столешницей из нержавеющей стали</t>
  </si>
  <si>
    <t xml:space="preserve">Столы производственные с полипропиленовой столешницей </t>
  </si>
  <si>
    <t>Столы со столешницей из полипропилена</t>
  </si>
  <si>
    <t>СТПС-10/6</t>
  </si>
  <si>
    <t>Производственный стол с полипропиленовой столешницей СТПС-10/6.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1000х600х850 мм.</t>
  </si>
  <si>
    <t>СТПС-12/6</t>
  </si>
  <si>
    <t>Производственный стол с полипропиленовой столешницей СТПС-12/6.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1200х600х850 мм.</t>
  </si>
  <si>
    <t>СТПС-15/6</t>
  </si>
  <si>
    <t>Производственный стол с полипропиленовой столешницей СТПС-15/6.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1500х600х850 мм.</t>
  </si>
  <si>
    <t>СТПС-18/6</t>
  </si>
  <si>
    <t>Производственный стол с полипропиленовой столешницей СТПС-18/6.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1800х600х850 мм.</t>
  </si>
  <si>
    <t>СТПС-10/7</t>
  </si>
  <si>
    <t>Производственный стол с полипропиленовой столешницей СТПС-10/7.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1000х700х850 мм.</t>
  </si>
  <si>
    <t>СТПС-12/7</t>
  </si>
  <si>
    <t>Производственный стол с полипропиленовой столешницей СТПС-12/7.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1200х700х850 мм.</t>
  </si>
  <si>
    <t>СТПС-15/7</t>
  </si>
  <si>
    <t>Производственный стол с полипропиленовой столешницей СТПС-15/7.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1500х700х850 мм.</t>
  </si>
  <si>
    <t>СТПС-18/7</t>
  </si>
  <si>
    <t>Производственный стол с полипропиленовой столешницей СТПС-18/7.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1800х700х850 мм.</t>
  </si>
  <si>
    <t>СТПС-10/8</t>
  </si>
  <si>
    <t>Производственный стол с полипропиленовой столешницей СТПС-10/8.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1000х800х850 мм.</t>
  </si>
  <si>
    <t>СТПС-12/8</t>
  </si>
  <si>
    <t>Производственный стол с полипропиленовой столешницей СТПС-12/8.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1200х800х850 мм.</t>
  </si>
  <si>
    <t>СТПС-15/8</t>
  </si>
  <si>
    <t>Производственный стол с полипропиленовой столешницей СТПС-15/8.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1500х800х850 мм.</t>
  </si>
  <si>
    <t>СТПС-18/8</t>
  </si>
  <si>
    <t>Производственный стол с полипропиленовой столешницей СТПС-18/8. Толщина столешницы 20мм. Каркас из нержавеющей трубы 40х40 мм. Оснащен сплошной нижней полкой. Предназначен для разделки мяса и рыбы на предприятиях пищевой промышленности и общепита. Размеры: 1800х800х850 мм.</t>
  </si>
  <si>
    <t>СТПС-10/6-ОБ</t>
  </si>
  <si>
    <t>Стол производственный с полипропиленовой столешницей 1000х600х850 обвязка с 4-х сторон</t>
  </si>
  <si>
    <t>Производственный стол с полипропиленовой столешницей СТПС-10/6-ОБ.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1000х600х850 мм.</t>
  </si>
  <si>
    <t>СТПС-12/6-ОБ</t>
  </si>
  <si>
    <t>Стол производственный с полипропиленовой столешницей 1200х600х850 обвязка с 4-х сторон</t>
  </si>
  <si>
    <t>Производственный стол с полипропиленовой столешницей СТПС-12/6-ОБ.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1200х600х850 мм.</t>
  </si>
  <si>
    <t>СТПС-15/6-ОБ</t>
  </si>
  <si>
    <t>Стол производственный с полипропиленовой столешницей 1500х600х850 обвязка с 4-х сторон</t>
  </si>
  <si>
    <t>Производственный стол с полипропиленовой столешницей СТПС-15/6-ОБ.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1500х600х850 мм.</t>
  </si>
  <si>
    <t>СТПС-18/6-ОБ</t>
  </si>
  <si>
    <t>Стол производственный с полипропиленовой столешницей 1800х600х850 обвязка с 4-х сторон</t>
  </si>
  <si>
    <t>Производственный стол с полипропиленовой столешницей СТПС-18/6-ОБ.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1800х600х850 мм.</t>
  </si>
  <si>
    <t>СТПС-10/7-ОБ</t>
  </si>
  <si>
    <t>Стол производственный с полипропиленовой столешницей 1000х700х850 обвязка с 4-х сторон</t>
  </si>
  <si>
    <t>Производственный стол с полипропиленовой столешницей СТПС-10/7-ОБ.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1000х600х850 мм.</t>
  </si>
  <si>
    <t>СТПС-12/7-ОБ</t>
  </si>
  <si>
    <t>Стол производственный с полипропиленовой столешницей 1200х700х850 обвязка с 4-х сторон</t>
  </si>
  <si>
    <t>Производственный стол с полипропиленовой столешницей СТПС-12/7-ОБ.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1200х600х850 мм.</t>
  </si>
  <si>
    <t>СТПС-15/7-ОБ</t>
  </si>
  <si>
    <t>Стол производственный с полипропиленовой столешницей 1500х700х850 обвязка с 4-х сторон</t>
  </si>
  <si>
    <t>Производственный стол с полипропиленовой столешницей СТПС-15/7-ОБ.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1500х600х850 мм.</t>
  </si>
  <si>
    <t>СТПС-18/7-ОБ</t>
  </si>
  <si>
    <t>Производственный стол с полипропиленовой столешницей СТПС-18/7-ОБ.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1800х600х850 мм.</t>
  </si>
  <si>
    <t>Стол производственный с полипропиленовой столешницей 1000х800х850 обвязка с 4-х сторон</t>
  </si>
  <si>
    <t>Производственный стол с полипропиленовой столешницей СТПС-10/8-ОБ.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1000х600х850 мм.</t>
  </si>
  <si>
    <t>Стол производственный с полипропиленовой столешницей 1200х800х850 обвязка с 4-х сторон</t>
  </si>
  <si>
    <t>Производственный стол с полипропиленовой столешницей СТПС-12/8-ОБ.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1200х600х850 мм.</t>
  </si>
  <si>
    <t>Стол производственный с полипропиленовой столешницей 1500х800х850 обвязка с 4-х сторон</t>
  </si>
  <si>
    <t>Производственный стол с полипропиленовой столешницей СТПС-15/8-ОБ.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1500х600х850 мм.</t>
  </si>
  <si>
    <t>Стол производственный с полипропиленовой столешницей 1800х800х850 обвязка с 4-х сторон</t>
  </si>
  <si>
    <t>Производственный стол с полипропиленовой столешницей СТПС-18/8-ОБ. Толщина столешницы 20мм. Каркас из нержавеющей трубы 40х40 мм с четырехсторонней обвязкой. Предназначен для разделки мяса и рыбы на предприятиях пищевой промышленности и общепита. Размеры: 1800х600х850 мм.</t>
  </si>
  <si>
    <t>Стол производственный с полипропиленовой столешницей 1000х600х850 сплошная полка</t>
  </si>
  <si>
    <t>Стол производственный с полипропиленовой столешницей 1200х600х850 сплошная полка</t>
  </si>
  <si>
    <t>Стол производственный с полипропиленовой столешницей 1500х600х850 сплошная полка</t>
  </si>
  <si>
    <t>Стол производственный с полипропиленовой столешницей 1800х600х850 сплошная полка</t>
  </si>
  <si>
    <t>Стол производственный с полипропиленовой столешницей 1000х700х850 сплошная полка</t>
  </si>
  <si>
    <t>Стол производственный с полипропиленовой столешницей 1200х700х850 сплошная полка</t>
  </si>
  <si>
    <t>Стол производственный с полипропиленовой столешницей 1500х700х850 сплошная полка</t>
  </si>
  <si>
    <t>Стол производственный с полипропиленовой столешницей 1000х800х850 сплошная полка</t>
  </si>
  <si>
    <t>Стол производственный с полипропиленовой столешницей 1800х700х850 сплошная полка</t>
  </si>
  <si>
    <t>Стол производственный с полипропиленовой столешницей 1200х800х850 сплошная полка</t>
  </si>
  <si>
    <t>ПНВУ-90</t>
  </si>
  <si>
    <t>Прилавок поворотный, внутренний 90°</t>
  </si>
  <si>
    <t>1460х660х870</t>
  </si>
  <si>
    <t xml:space="preserve">Плита электрическая 4-х конфорочная на подставке </t>
  </si>
  <si>
    <t>1050х850х860</t>
  </si>
  <si>
    <t>Плита электрическая 6-и конфорочная на подставке</t>
  </si>
  <si>
    <t>1480х850х860</t>
  </si>
  <si>
    <t>Плита электрическая 2-х конфорочная с жарочным шкафом</t>
  </si>
  <si>
    <t>550х950х950</t>
  </si>
  <si>
    <t>Плита электрическая  с жарочным шкафом, корпус и жарочный шкаф из нержавеющей стали марки AISI 430 толщиной 1 мм.  Имеет 2 чугунные конфорки мощностью по 2,8 кВт, жарочный шкаф размером 329x595x290 мм, мощностью 3,2 кВт, питание 380 В. Общая мощность 8,8 кВт. Габариты конфорки 300x300 мм. Площадь конфорок - 0,18 кв.м. Вес плиты 128 кг. Габариты упаковки 750х915х1150 мм.</t>
  </si>
  <si>
    <t>Плита электрическая 4-х конфорочная с жарочным шкафом</t>
  </si>
  <si>
    <t>Плита электрическая 6-и конфорочная с жарочным шкафом</t>
  </si>
  <si>
    <t>Плиты электрические, с чугунными конфорками</t>
  </si>
  <si>
    <t>Плиты с чугунными конфорками</t>
  </si>
  <si>
    <t>Линия раздачи</t>
  </si>
  <si>
    <t>Столы, нержавеющая сталь</t>
  </si>
  <si>
    <t>Столы, полипропилен</t>
  </si>
  <si>
    <t>Столы-тумбы</t>
  </si>
  <si>
    <t>Стеллажи кухонные</t>
  </si>
  <si>
    <t>Подставки для плит</t>
  </si>
  <si>
    <t>Плиты индукционные, отдельно</t>
  </si>
  <si>
    <t>Плита индукционная 2-х конфорочная 700 серия на подставке</t>
  </si>
  <si>
    <t>400х750х860</t>
  </si>
  <si>
    <t>Плита индукционная 4-х конфорочная 700 серия на подставке</t>
  </si>
  <si>
    <t>700х750х860</t>
  </si>
  <si>
    <t>Плита индукционная, столешница из нержавеющей стали марки AISI 430 толщиной 1 мм, корпус из нержавеющей стали марки AISI 430 толщиной 0,8 мм.  Имеет 4 конфорки мощностью по 3,5 кВт, питание 380 В. Габариты стеклокерамики 280х280х6 мм. Подставка поставляется в разобранном виде. Вес плиты индукционной 40 кг. Габариты упаковки 715х765х485 мм.</t>
  </si>
  <si>
    <t>Плита индукционная 6-ти конфорочная 700 серия на подставке</t>
  </si>
  <si>
    <t>1010х750х860</t>
  </si>
  <si>
    <t>Плита индукционная, столешница из нержавеющей стали марки AISI 430 толщиной 1 мм, корпус из нержавеющей стали марки AISI 430 толщиной 0,8 мм.  Имеет 6 конфорок мощностью по 3,5 кВт, питание 380 В. Габариты стеклокерамики 280х280х6 мм. Подставка поставляется в разобранном виде. Вес плиты индукционной 58 кг. Габариты упаковки 1025х765х485 мм.</t>
  </si>
  <si>
    <t>Плита индукционная 2-х конфорочная 900 серия на подставке</t>
  </si>
  <si>
    <t>450х900х860</t>
  </si>
  <si>
    <t>Плита индукционная, столешница из нержавеющей стали марки AISI 430 толщиной 1 мм, корпус из нержавеющей стали марки AISI 430 толщиной 0,8 мм.  Имеет 2 конфорки мощностью по 3,5 кВт, питание 380 В. Габариты стеклокерамики 340х340х6 мм. Подставка поставляется в разобранном виде. Вес плиты индукционной 33 кг. Габариты упаковки 465х915х485 мм.</t>
  </si>
  <si>
    <t>Плита индукционная 4-х конфорочная 900 серия на подставке</t>
  </si>
  <si>
    <t>840х900х860</t>
  </si>
  <si>
    <t>Плита индукционная, столешница из нержавеющей стали марки AISI 430 толщиной 1 мм, корпус из нержавеющей стали марки AISI 430 толщиной 0,8 мм.  Имеет 4 конфорки мощностью по 3,5 кВт, питание 380 В. Габариты стеклокерамики 340х340х6 мм. Подставка поставляется в разобранном виде. Вес плиты индукционной 48 кг. Габариты упаковки 855х915х485 мм.</t>
  </si>
  <si>
    <t>Плита индукционная 6-ти конфорочная 900 серия на подставке</t>
  </si>
  <si>
    <t>1220х900х860</t>
  </si>
  <si>
    <t>Плита индукционная, столешница из нержавеющей стали марки AISI 430 толщиной 1 мм, корпус из нержавеющей стали марки AISI 430 толщиной 0,8 мм.  Имеет 6 конфорок мощностью по 3,5 кВт, питание 380 В. Габариты стеклокерамики 340х340х6 мм. Подставка поставляется в разобранном виде. Вес плиты индукционной 68 кг. Габариты упаковки 1235х915х485 мм.</t>
  </si>
  <si>
    <t>Плиты с чугунными конфорками на подставке</t>
  </si>
  <si>
    <t>Плиты с чугунными конфорками с жарочным шкафом</t>
  </si>
  <si>
    <t>Плита с чугунными конфорками, отдельно</t>
  </si>
  <si>
    <t>СТК-18/8-ОБ</t>
  </si>
  <si>
    <t>1120х1030(660)х870</t>
  </si>
  <si>
    <t>P7G2</t>
  </si>
  <si>
    <t>P7G4</t>
  </si>
  <si>
    <t>P7G6</t>
  </si>
  <si>
    <t>P9G2</t>
  </si>
  <si>
    <t>P9G4</t>
  </si>
  <si>
    <t>P9G6</t>
  </si>
  <si>
    <t>S7G2</t>
  </si>
  <si>
    <t>S7G4</t>
  </si>
  <si>
    <t>S7G6</t>
  </si>
  <si>
    <t>S9G2</t>
  </si>
  <si>
    <t>S9G4</t>
  </si>
  <si>
    <t>S9G6</t>
  </si>
  <si>
    <t>P7G2/S</t>
  </si>
  <si>
    <t>P7G4/S</t>
  </si>
  <si>
    <t>P7G6/S</t>
  </si>
  <si>
    <t>P9G2/S</t>
  </si>
  <si>
    <t>P9G4/S</t>
  </si>
  <si>
    <t>P9G6/S</t>
  </si>
  <si>
    <t>Плита с индукционными конфорками на подставке, комплект</t>
  </si>
  <si>
    <t>Плита индукционная, столешница из нержавеющей стали марки AISI 430 толщиной 1 мм, корпус из нержавеющей стали марки AISI 430 толщиной 0,8 мм.  Имеет 2 конфорки мощностью по 3,5 кВт, питание 380 В. Габариты стеклокерамики 280х280х6 мм. Подставка поставляется в разобранном виде. Вес плиты индукционной 28 кг. Габариты упаковки 415х765х485 мм.</t>
  </si>
  <si>
    <t>Жироуловители</t>
  </si>
  <si>
    <t>Жироуловители для мойки</t>
  </si>
  <si>
    <t>Жироуловитель под мойку, объем 0.6</t>
  </si>
  <si>
    <t>RGT-0,6</t>
  </si>
  <si>
    <t>556х348х329</t>
  </si>
  <si>
    <t>Компактный жироуловитель Rada RGT-0.6 предназначен для установки под мойку в учреждениях общепита и пищевых производствах. Модель выполнена из высококачественной нержавеющей стали AISI 304, что обеспечивает долговечность и гигиеничность конструкции. Трехступенчатая система очистки эффективно задерживает жиры и крупные частицы, предотвращая засоры в канализационной системе. Устройство оснащено перфорированным лотком для сбора отходов и герметичной крышкой с резиновым уплотнителем. Простота обслуживания и надежность делают эту модель идеальным решением для небольших кухонь.. Вес изделия 10 кг. Габариты упакованного изделия 556х348х329 мм.</t>
  </si>
  <si>
    <t>FI-11/11</t>
  </si>
  <si>
    <t>Стол для рыбы на льду 1100х1100 обвязка с 4-х сторон</t>
  </si>
  <si>
    <t>1100х1100х1030</t>
  </si>
  <si>
    <t>FI-10/20</t>
  </si>
  <si>
    <t>Стол для рыбы на льду 1000х2000 обвязка с 4-х сторон</t>
  </si>
  <si>
    <t>1000х2000х1030</t>
  </si>
  <si>
    <t>FI-15/20</t>
  </si>
  <si>
    <t>Стол для рыбы на льду 1500х2000 обвязка с 4-х сторон</t>
  </si>
  <si>
    <t>1500х2000х1030</t>
  </si>
  <si>
    <t>FI-20/10</t>
  </si>
  <si>
    <t>Стол для рыбы на льду 2000х1000 обвязка с 4-х сторон</t>
  </si>
  <si>
    <t>2000х1000х1030</t>
  </si>
  <si>
    <t>FI-22/11</t>
  </si>
  <si>
    <t>Стол для рыбы на льду 2200х1100 обвязка с 4-х сторон</t>
  </si>
  <si>
    <t>2200х1100х1030</t>
  </si>
  <si>
    <t>Стол для рыбы на льду с регулировкой уровня наклона. Ванна для рыбы изготовлена из нержавеющая стали AISI 304 (1 мм), которая отличается высокой коррозионной стойкостью.
Перфорированный поддон из стали AISI 430 (0,8 мм) аккумулирует холод и отделяет продукт от талой воды. Подставка разборная, из трубы 40х40 (AISI 304, 1,2 мм) с регулируемыми опорами. Обшивка изготовлена из нержавеющей стали AISI 430 (0,8 мм). Слив из двух трубок диаметром 20 мм по углам ванны.</t>
  </si>
  <si>
    <t>Нейтральные столы-витрины для рыбы на льду, без агрегата</t>
  </si>
  <si>
    <t>Стол-витрина для рыбы на льду</t>
  </si>
  <si>
    <t>P9Q4/S</t>
  </si>
  <si>
    <t>P9Q6/S</t>
  </si>
  <si>
    <t>P9Q2/FP</t>
  </si>
  <si>
    <t>P9Q4/FP</t>
  </si>
  <si>
    <t>P9Q6/FP</t>
  </si>
  <si>
    <t>Плита электрическая, корпус из нержавеющей стали марки AISI 430 толщиной 1 мм, сборно-разобранная подставка.  Имеет 4 чугунные конфорки мощностью по 3 кВт, питание 380 В. Общая мощность 12 кВт. Габариты конфорки 295x417 мм. Площадь конфорок - 0,48 кв.м. Поставляется в разобрнном виде. Вес плиты 118 кг. Габариты упаковки 915х915х585 мм.</t>
  </si>
  <si>
    <t>Плита электрическая, корпус из нержавеющей стали марки AISI 430 толщиной 1 мм, сборно-разобранная подставка.  Имеет 6 чугунные конфорки мощностью по 3 кВт, питание 380 В. Общая мощность 18 кВт. Габариты конфорки 295x417 мм. Площадь конфорок - 0,72 кв.м. Поставляется в разобрнном виде. Вес плиты 148 кг. Габариты упаковки 1235х915х585 мм.</t>
  </si>
  <si>
    <t>Плита электрическая 4-х конфорочная 900 серия</t>
  </si>
  <si>
    <t>Плита электрическая 6-ти конфорочная 900 серия</t>
  </si>
  <si>
    <t>Плита электрическая  2-х конфорочная 900 серия</t>
  </si>
  <si>
    <t>Плита электрическая  с жарочным шкафом, корпус и жарочный шкаф из нержавеющей стали марки AISI 430 толщиной 1 мм.  Имеет 4 чугунные конфорки мощностью по 3 кВт, жарочный шкаф размером 538x535x290 мм, мощностью 4,8 кВт, питание 380 В. Общая мощность 16,8 кВт. Габариты конфорки 295x417 мм. Площадь конфорок - 0,48 кв.м. Вес плиты 96/120 кг. Габариты упаковки 1050х915х1150 мм.</t>
  </si>
  <si>
    <t>Плита электрическая  с жарочным шкафом, корпус и жарочный шкаф из нержавеющей стали марки AISI 430 толщиной 1 мм.  Имеет 6 чугунных конфорок мощностью по 3 кВт, жарочный шкаф размером 538x535x290 мм, мощностью 4,8 кВт, питание 380 В. Общая мощность 22,8 кВт. Габариты конфорки 295x417 мм. Площадь конфорок - 0,72 кв.м. Вес плиты 121/145 кг. Габариты упаковки 1450х915х1150 мм.</t>
  </si>
  <si>
    <t>ПВХЗЧ-15</t>
  </si>
  <si>
    <t>Прилавок-витрина холодильный закрытый 1500</t>
  </si>
  <si>
    <t>1500х1030(660)х1707</t>
  </si>
  <si>
    <t>Прилавок-витрина холодильный, столешница из нержавеющей стали марки AISI 430 толщиной 1 мм, корпус из нержавеющей стали марки AISI 430 толщиной 1 мм. Витрина три полки, температурв воздуха полезного объема +5...+15 ℃. Поставляется в собранном виде. Вес 216кг.</t>
  </si>
  <si>
    <t>Мармит первых блюд, корпус из нержавеющей стали марки AISI 430 толщиной 1 мм. Имеет 2 конфорки мощностью по 3.5 кВт. Оснащен 1 полкой сверху. Вес 110кг.</t>
  </si>
  <si>
    <t>Мармит первых блюд, корпус из нержавеющей стали марки AISI 430 толщиной 1 мм. Имеет 2 конфорки, общей мощностью 1,7 кВт. Оснащен 1 полкой сверху. Вес 74кг.</t>
  </si>
  <si>
    <t>Мармит первых блюд, корпус из нержавеющей стали марки AISI 430 толщиной 1 мм. Имеет 3 конфорки, общей мощностью 2,58 кВт. Оснащен 1 полкой сверху. Вес 124кг.</t>
  </si>
  <si>
    <t>Мармит первых блюд, корпус из нержавеющей стали марки AISI 430 толщиной 1 мм. С полкой. Имеет 2 розетки. Оснащен 1 полкой сверху. Вес 92кг.</t>
  </si>
  <si>
    <t>Мармит первых блюд, корпус из нержавеющей стали марки AISI 430 толщиной 1 мм. С полкой. Имеет 3 розетки. Оснащен 1 полкой сверху. Вес 132кг.</t>
  </si>
  <si>
    <t>Корпус из нержавеющей стали марки AISI 430 толщиной 1 мм. С полкой. Нагрев паровой. Поставляется в собранном виде. Мощность 2,5 кВт. Оснащен 1 полкой сверху. Вес 132кг.</t>
  </si>
  <si>
    <t>Мармит вторых блюд, корпус из нержавеющей стали марки AISI 430 толщиной 1 мм. С полкой. Нагрев паровой. Поставляется в собранном виде. Мощность 2,5 кВт. Оснащен 1 полкой сверху. Вес 184кг.</t>
  </si>
  <si>
    <t>Прилавок-витрина холодильный, столешница из нержавеющей стали марки AISI 430 толщиной 1 мм, корпус из нержавеющей стали марки AISI 430 толщиной 1 мм. Витрина три полки, температурв воздуха полезного объема +5...+15 ℃. Поставляется в собранном виде. Вес 194кг.</t>
  </si>
  <si>
    <t>600х1030(660)х870(1320)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</si>
  <si>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70кг.</t>
  </si>
  <si>
    <t>700х1030(660)х870(1320)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</si>
  <si>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76кг.</t>
  </si>
  <si>
    <t>800х1030(660)х870(1320)</t>
  </si>
  <si>
    <t>900х1030(660)х870(1320)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</si>
  <si>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76кг.</t>
  </si>
  <si>
    <t>1000х1030(660)х870(1320)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</si>
  <si>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92кг.</t>
  </si>
  <si>
    <t>ПНЧ-2ПН-11,2</t>
  </si>
  <si>
    <t>Прилавок нейтральный 1120 с двумя полками</t>
  </si>
  <si>
    <t>1120х1030(660)х870(1120)</t>
  </si>
  <si>
    <t>Модуль нейтральный, столешница из нержавеющей стали марки AISI 430 толщиной 1 мм, корпус из нержавеющей стали марки AISI 430 толщиной 1 мм. Две полки сверху.  Вес 126кг.</t>
  </si>
  <si>
    <t>ПНЧ-1ПН-11,2</t>
  </si>
  <si>
    <t>Прилавок нейтральный 1120 с одной полкой</t>
  </si>
  <si>
    <t>Модуль нейтральный, столешница из нержавеющей стали марки AISI 430 толщиной 1 мм, корпус из нержавеющей стали марки AISI 430 толщиной 1 мм. Одна полка сверху.  Вес 118кг.</t>
  </si>
  <si>
    <t>1300х1030(660)х870(1320)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</si>
  <si>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126кг.</t>
  </si>
  <si>
    <t>1400х1030(660)х870(1320)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</si>
  <si>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132кг.</t>
  </si>
  <si>
    <t>ПНЧ-2ПН-15</t>
  </si>
  <si>
    <t>Прилавок нейтральный 1500 с двумя полками</t>
  </si>
  <si>
    <t>1500х1030(660)х870(1120)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</si>
  <si>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168кг.</t>
  </si>
  <si>
    <t>ПНЧ-1ПН-15</t>
  </si>
  <si>
    <t>Прилавок нейтральный 1500 с одной полкой</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</si>
  <si>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142кг.</t>
  </si>
  <si>
    <t>1600х1030(660)х870(1320)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</si>
  <si>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142кг.</t>
  </si>
  <si>
    <t>1700х1030(660)х870(1320)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</si>
  <si>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154кг.</t>
  </si>
  <si>
    <t>1800х1030(660)х870(1320)</t>
  </si>
  <si>
    <t>1900х1030(660)х870(1320)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</si>
  <si>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172кг.</t>
  </si>
  <si>
    <t>2000х1030(660)х870(1320)</t>
  </si>
  <si>
    <t>Модуль нейтральный, столешница из нержавеющей стали марки AISI 430 толщиной 1 мм, корпус из нержавеющей стали марки AISI 430 толщиной 1 мм. Не имеет полок сверху. Вес 186кг.</t>
  </si>
  <si>
    <t>1120х945(660)х885(1340)</t>
  </si>
  <si>
    <t>Модуль нейтральный, столешница из нержавеющей стали марки AISI 430 толщиной 1 мм, корпус из нержавеющей стали марки AISI 430 толщиной 1 мм. Вес 151кг.</t>
  </si>
  <si>
    <t>Кассовая кабина 1120 мм</t>
  </si>
  <si>
    <t>Кассовая кабина универсальная, корпус из нержавеющей стали марки AISI 430 толщиной 1 мм.  Может быть в левом и правом исполнении. Поставляется в собранном виде. Вес 86кг.</t>
  </si>
  <si>
    <t>Прилавок поворотный, внутренний 90°, корпус из нержавеющей стали марки AISI 430 толщиной 1 мм. Вес 98кг.</t>
  </si>
  <si>
    <t>Прилавок для столовых приборов столешница из нержавеющей стали марки AISI 430 толщиной 1 мм, корпус из нержавеющей стали марки AISI 430 толщиной 1 мм.  Имеет четыре гастроемкости под столовые приборы Поставляется в собранном виде. Вес 86 кг.</t>
  </si>
  <si>
    <t>ПНЧ-12</t>
  </si>
  <si>
    <t>Прилавок нейтральный 1200</t>
  </si>
  <si>
    <t>1200х1030(660)х870(1320)</t>
  </si>
  <si>
    <t>ПНЧ-11</t>
  </si>
  <si>
    <t>1100х1030(660)х870</t>
  </si>
  <si>
    <t>Прилавок нейтральный 1100</t>
  </si>
  <si>
    <t>Оборудование для дезинфекции</t>
  </si>
  <si>
    <t>Стерилизаторы ножей</t>
  </si>
  <si>
    <t>Рециркуляторы</t>
  </si>
  <si>
    <t>Облучатели</t>
  </si>
  <si>
    <t>Стерилизаторы для ножей</t>
  </si>
  <si>
    <t>ST-18M</t>
  </si>
  <si>
    <t>ST-18M-01</t>
  </si>
  <si>
    <t>Стерилизатор для ножей с держателем решёткой</t>
  </si>
  <si>
    <t>Стерилизатор для ножей с магнитным держателем</t>
  </si>
  <si>
    <t>465х145х605</t>
  </si>
  <si>
    <t>Габаритные размеры, ш*г*в</t>
  </si>
  <si>
    <t xml:space="preserve">Стерилизатор ножей с решетчатым держателем на 18 инструментов. Корпус из пищевой нержавеющей стали AISI 430, устойчивой к коррозии и агрессивным моющим средствам. Обеззараживание ультрафиолетовым излучением (205–315 нм) уничтожает до 99,9% бактерий. Дверца из тонированного стекла с замком защищает персонал от УФ-лучей. Съемный решетчатый держатель из нержавеющей стали (ширина ячейки 9 мм) упрощает санитарную обработку камеры. Механический таймер 0–60 мин со звуковым сигналом. Автоматическое отключение лампы при открывании дверцы. Крепление на стену. Габариты в упаковке: 540×630×170 мм. Вес: 25 кг. Напряжение: 220 В. </t>
  </si>
  <si>
    <t xml:space="preserve">Стерилизатор ножей с магнитным держателем на 18 инструментов. Корпус из пищевой нержавеющей стали AISI 430, устойчивой к коррозии и агрессивным моющим средствам. Обеззараживание ультрафиолетовым излучением (205–315 нм) уничтожает до 99,9% бактерий. Дверца из тонированного стекла с замком защищает персонал от УФ-лучей. Съемная магнитная планка. Механический таймер 0–60 мин со звуковым сигналом. Автоматическое отключение лампы при открывании дверцы. Крепление на стену. Габариты в упаковке: 540×630×170 мм. Вес: 25 кг. Напряжение: 220 В. </t>
  </si>
  <si>
    <t>530х70х75</t>
  </si>
  <si>
    <t>530х110х75</t>
  </si>
  <si>
    <t>RC-108</t>
  </si>
  <si>
    <t>RC-208</t>
  </si>
  <si>
    <t>RC-130</t>
  </si>
  <si>
    <t>RC-230</t>
  </si>
  <si>
    <t>Рециркуляторы-облучатели бактерицидные</t>
  </si>
  <si>
    <t>1240х200х130</t>
  </si>
  <si>
    <t>1240х330х130</t>
  </si>
  <si>
    <t>Открытые облучатели бактерицидные</t>
  </si>
  <si>
    <t>OP-115</t>
  </si>
  <si>
    <t>OP-215</t>
  </si>
  <si>
    <t>OP-130</t>
  </si>
  <si>
    <t>OP-230</t>
  </si>
  <si>
    <t>990х70х75</t>
  </si>
  <si>
    <t>990х110х75</t>
  </si>
  <si>
    <t>АКЦИЯ - СНИЖЕНИЕ ЦЕНЫ</t>
  </si>
  <si>
    <t>Рециркулятор на 30 м³</t>
  </si>
  <si>
    <t>610х150х95</t>
  </si>
  <si>
    <t>Производительный рециркулятор с двумя лампами TUV 30W (суммарное излучение 24,0 Вт) и вентилятором 90 м³/ч. Обеззараживает воздух в помещениях до 180 м³ за 2 часа. Корпус из нержавеющей стали AISI 430. Безопасная работа в присутствии людей. Мощность 0,1 кВт, 220 В. Габариты (Д×Ш×В): 1242×326×130 мм. Габариты в упаковке: 1260×350×150 мм. Вес: 16,5 кг. Применение: крупные столовые, рестораны, супермаркеты, спортивные и медицинские центры.</t>
  </si>
  <si>
    <t>Рециркулятор на 60 м³</t>
  </si>
  <si>
    <t>Рециркулятор на 90 м³</t>
  </si>
  <si>
    <t>Рециркулятор на 180 м³</t>
  </si>
  <si>
    <t>Компактный настенный облучатель для дезинфекции воздуха и поверхностей. Корпус из нержавеющей стали AISI 430 (0,8 мм) с защитной решёткой. Одна УФ-лампа (излучение 4,9 Вт, длина волны 253,7 нм). Мощность 50 Вт, напряжение 220 В. ⚠️ Использование только при отсутствии людей и животных. Габариты (Ш×Г×В): 530×70×75 мм. Габариты в упаковке: 560×90×95 мм. Вес: 1,74 кг. Применение: пищевые производства, предприятия общепита и торговли, офисы, медучреждения.</t>
  </si>
  <si>
    <t>Настенный облучатель с двумя лампами для усиленной дезинфекции. Корпус из нержавеющей стали AISI 430 (0,8 мм). Две УФ-лампы (суммарное излучение 9,8 Вт, длина волны 253,7 нм). Мощность 120 Вт, 220 В. ⚠️ Только при отсутствии людей и животных. Габариты (Ш×Г×В): 530×110×75 мм. Габариты в упаковке: 560×130×95 мм. Вес: 2,7 кг. Рекомендуется для больших помещений и интенсивной обработки.</t>
  </si>
  <si>
    <t>Облучатель 530 мм, 1 лампа</t>
  </si>
  <si>
    <t>Облучатель 530 мм, 2 лампы</t>
  </si>
  <si>
    <t>Облучатель 990 мм, 1 лампа</t>
  </si>
  <si>
    <t>Облучатель 990 мм, 2 лампы</t>
  </si>
  <si>
    <t>Длинный настенный облучатель с одной мощной лампой. Корпус из нержавеющей стали AISI 430 (0,8 мм). Одна УФ-лампа (излучение 12 Вт, длина волны 253,7 нм). Мощность 65 Вт, 220 В. ⚠️ Использование только при отсутствии людей и животных. Габариты (Ш×Г×В): 990×70×75 мм. Габариты в упаковке: 1020×90×95 мм. Вес: 3,18 кг. Идеален для длинных помещений (коридоры, цеха, торговые залы).</t>
  </si>
  <si>
    <t>Максимальная эффективность: длинный облучатель с двумя мощными лампами. Корпус из нержавеющей стали AISI 430 (0,8 мм). Две УФ-лампы (суммарное излучение 24 Вт, длина волны 253,7 нм). Мощность 150 Вт, 220 В. ⚠️ Только при отсутствии людей и животных. Габариты (Ш×Г×В): 990×110×75 мм. Габариты в упаковке: 1020×130×95 мм. Вес: 5,1 кг. Применение: просторные производственные цеха, большие столовые, складские зоны, медицинские учреждения.</t>
  </si>
  <si>
    <t>Компактный настенный рециркулятор для обеззараживания воздуха в помещениях до 30 м³. Корпус из нержавеющей стали AISI 430 с полированной поверхностью, закрытый. Обеззараживание ультрафиолетовой лампой TUV 8W (2,4 Вт, срок службы 9000 ч) в сочетании с вентилятором производительностью 35 м³/ч. Безопасная работа в присутствии людей. Мощность 0,03 кВт, напряжение 220 В. Габариты в упаковке: 640×180×125 мм. Вес: 4,5 кг. Применение: предприятия общепита, торговли, офисы, образовательные и медицинские учреждения.</t>
  </si>
  <si>
    <t>Настенный рециркулятор с одной лампой TUV 30W (12,0 Вт) и производительностью вентилятора 45 м³/ч. Обрабатывает помещения объёмом до 90 м³ за 2 часа. Корпус из нержавеющей стали AISI 430, закрытый. Работает в присутствии людей. Мощность 0,05 кВт, 220 В. Габариты (Д×Ш×В): 1242×196×130 мм. Габариты в упаковке: 1260×220×150 мм. Вес: 11,0 кг. Рекомендуется для просторных обеденных залов, торговых залов, актовых залов школ.</t>
  </si>
  <si>
    <t>Ванны цельнотянутые</t>
  </si>
  <si>
    <t>Ванны моечные цельнотянутые</t>
  </si>
  <si>
    <t>Ванны односекционные цельнотянутые, каркас труба 40х40мм</t>
  </si>
  <si>
    <t>цельнотянутая</t>
  </si>
  <si>
    <t>ВМЦ-1-6/6</t>
  </si>
  <si>
    <t>Ванна моечная цельнотянутая 1 емкость 500х400х300, с бортом</t>
  </si>
  <si>
    <t>ВМЦ-1-7/6</t>
  </si>
  <si>
    <t>ВМЦ-1-8/6</t>
  </si>
  <si>
    <t>ВМЦ-1-9/6</t>
  </si>
  <si>
    <t>ВМЦ-1-6/7</t>
  </si>
  <si>
    <t>Ванна моечная цельнотянутая 1 емкость 500х500х300, с бортом</t>
  </si>
  <si>
    <t>ВМЦ-1-7/7</t>
  </si>
  <si>
    <t>ВМЦ-1-8/7</t>
  </si>
  <si>
    <t>Ванна моечная цельнотянутая 1 емкость 600х500х300, с бортом</t>
  </si>
  <si>
    <t>ВМЦ-1-9/7</t>
  </si>
  <si>
    <t>Ванны двухсекционные  цельнотянутые, каркас труба 40х40мм</t>
  </si>
  <si>
    <t>ВМЦ-2-10/6</t>
  </si>
  <si>
    <t>Ванна моечная цельнотянутая 2 емкости 400х500х300, с бортом</t>
  </si>
  <si>
    <t>ВМЦ-2-11/6</t>
  </si>
  <si>
    <t>Ванна моечная цельнотянутая 2 емкости 500х400х300, с бортом</t>
  </si>
  <si>
    <t>ВМЦ-2-12/6</t>
  </si>
  <si>
    <t>ВМЦ-2-13/6</t>
  </si>
  <si>
    <t>ВМЦ-2-10/7</t>
  </si>
  <si>
    <t>ВМЦ-2-11/7</t>
  </si>
  <si>
    <t>ВМЦ-2-12/7</t>
  </si>
  <si>
    <t>Ванна моечная цельнотянутая 2 емкости 500х500х300, с бортом</t>
  </si>
  <si>
    <t>ВМЦ-2-13/7</t>
  </si>
  <si>
    <t>Ванна моечная цельнотянутая 2 емкости 600х500х300, с бортом</t>
  </si>
  <si>
    <t>Ванны трехсекционные  цельнотянутые, каркас труба 40х40мм</t>
  </si>
  <si>
    <t>ВМЦ-3-16/6</t>
  </si>
  <si>
    <t>Ванна моечная цельнотянутая 3 емкости 500х400х300, с бортом</t>
  </si>
  <si>
    <t>ВМЦ-3-17/6</t>
  </si>
  <si>
    <t>ВМЦ-3-18/6</t>
  </si>
  <si>
    <t>ВМЦ-3-16/7</t>
  </si>
  <si>
    <t>ВМЦ-3-17/7</t>
  </si>
  <si>
    <t>Ванна моечная цельнотянутая 3 емкости 500х500х300, с бортом</t>
  </si>
  <si>
    <t>ВМЦ-3-18/7</t>
  </si>
  <si>
    <t>Ванны односекционные цельнотянутые, каркас уголок 40х40мм полка решетка</t>
  </si>
  <si>
    <t>ВМЦ-1-6/6-Р</t>
  </si>
  <si>
    <t>ВМЦ-1-7/6-Р</t>
  </si>
  <si>
    <t>ВМЦ-1-8/6-Р</t>
  </si>
  <si>
    <t>ВМЦ-1-9/6-Р</t>
  </si>
  <si>
    <t>ВМЦ-1-6/7-Р</t>
  </si>
  <si>
    <t>ВМЦ-1-7/7-Р</t>
  </si>
  <si>
    <t>ВМЦ-1-8/7-Р</t>
  </si>
  <si>
    <t>ВМЦ-1-9/7-Р</t>
  </si>
  <si>
    <t>Ванны двухсекционные цельнотянутые, rаркас уголок 40х40мм полка решетка</t>
  </si>
  <si>
    <t>ВМЦ-2-10/6-Р</t>
  </si>
  <si>
    <t>ВМЦ-2-12/6-Р</t>
  </si>
  <si>
    <t>ВМЦ-2-13/6-Р</t>
  </si>
  <si>
    <t>ВМЦ-2-10/7-Р</t>
  </si>
  <si>
    <t>ВМЦ-2-12/7-Р</t>
  </si>
  <si>
    <t>ВМЦ-2-13/7-Р</t>
  </si>
  <si>
    <t>Ванны трехсекционные цельнотянутые, rаркас уголок 40х40мм полка решетка</t>
  </si>
  <si>
    <t>ВМЦ-3-16/6-Р</t>
  </si>
  <si>
    <t>ВМЦ-3-16/7-Р</t>
  </si>
  <si>
    <t>1 цельнотянутая емкость ванны. Материал каркаса нержавеющая сталь AISI430 (0,8 мм), материал столешницы нержавеющая сталь AISI430 (1 мм). Размер ванны: 500х400х300. Расположение ванны: по центру, тип каркаса: труба 40х40 мм нержавеющая сталь.</t>
  </si>
  <si>
    <t>1 цельнотянутая емкость ванны. Материал каркаса нержавеющая сталь AISI430 (0,8 мм), материал столешницы нержавеющая сталь AISI430 (1 мм). Размер ванны: 500х500х300. Расположение ванны: по центру, тип каркаса: труба 40х40 мм нержавеющая сталь.</t>
  </si>
  <si>
    <t>1 цельнотянутая емкость ванны. Материал каркаса нержавеющая сталь AISI430 (0,8 мм), материал столешницы нержавеющая сталь AISI430 (1 мм). Размер ванны: 600х500х300. Расположение ванны: по центру, тип каркаса: труба 40х40 мм нержавеющая сталь.</t>
  </si>
  <si>
    <t>2 цельнотянутые емкости. Материал каркаса нержавеющая сталь AISI430 (0,8 мм), материал столешницы нержавеющая сталь AISI430 (1 мм). Размер ванны 400х500х300, тип каркаса: труба 40х40 мм нержавеющая сталь.</t>
  </si>
  <si>
    <t>2 цельнотянутые емкости. Материал каркаса нержавеющая сталь AISI430 (0,8 мм), материал столешницы нержавеющая сталь AISI430 (1 мм). Размер ванны 500х500х300, тип каркаса: труба 40х40 мм нержавеющая сталь.</t>
  </si>
  <si>
    <t>2 цельнотянутые емкости. Материал каркаса нержавеющая сталь AISI430 (0,8 мм), материал столешницы нержавеющая сталь AISI430 (1 мм). Размер ванны 500х400х300, тип каркаса: труба 40х40 мм нержавеющая сталь.</t>
  </si>
  <si>
    <t>2 цельнотянутые емкости. Материал каркаса нержавеющая сталь AISI430 (0,8 мм), материал столешницы нержавеющая сталь AISI430 (1 мм). Размер ванны 600х500х300, тип каркаса: труба 40х40 мм нержавеющая сталь.</t>
  </si>
  <si>
    <t>3 цельнотянутые емкости. Материал каркаса нержавеющая сталь AISI430 (0,8 мм), материал столешницы нержавеющая сталь AISI430 (1 мм). Размер ванны 500х400х300мм, тип каркаса: труба 40х40 мм нержавеющая сталь.</t>
  </si>
  <si>
    <t>3 цельнотянутые емкости. Материал каркаса нержавеющая сталь AISI430 (0,8 мм), материал столешницы нержавеющая сталь AISI430 (1 мм). Размер ванны 500х500х300мм, тип каркаса: труба 40х40 мм нержавеющая сталь.</t>
  </si>
  <si>
    <t>1 цельнотянутая емкость ванны. Материал каркаса нержавеющая сталь AISI430 (0,8 мм), материал столешницы нержавеющая сталь AISI430 (1 мм). Размер ванны: 600х500х300. Расположение ванны: по центру, тип каркаса: труба 40х40 мм с полкой-решеткой из нержавеющей стали.</t>
  </si>
  <si>
    <t>1 цельнотянутая емкость ванны. Материал каркаса нержавеющая сталь AISI430 (0,8 мм), материал столешницы нержавеющая сталь AISI430 (1 мм). Размер ванны: 500х500х300, с бортом. Расположение ванны: по центру, тип каркаса: труба 40х40 мм с полкой-решеткой из нержавеющей стали.</t>
  </si>
  <si>
    <t>1 цельнотянутая емкость ванны. Материал каркаса нержавеющая сталь AISI430 (0,8 мм), материал столешницы нержавеющая сталь AISI430 (1 мм). Размер ванны: 500х400х300, с бортом. Расположение ванны: по центру, тип каркаса: труба 40х40 мм с полкой-решеткой из нержавеющей стали.</t>
  </si>
  <si>
    <t>2 цельнотянутые емкости. Материал каркаса нержавеющая сталь AISI430 (0,8 мм), материал столешницы нержавеющая сталь AISI430 (1 мм). Размер ванны 400х500х300, тип каркаса: труба 40х40 мм с полкой-решеткой из нержавеющей стали.</t>
  </si>
  <si>
    <t>2 цельнотянутые емкости. Материал каркаса нержавеющая сталь AISI430 (0,8 мм), материал столешницы нержавеющая сталь AISI430 (1 мм). Размер ванны 500х400х300, тип каркаса: труба 40х40 мм с полкой-решеткой из нержавеющей стали.</t>
  </si>
  <si>
    <t>2 цельнотянутые емкости. Материал каркаса нержавеющая сталь AISI430 (0,8 мм), материал столешницы нержавеющая сталь AISI430 (1 мм). Размер ванны 500х500х300, тип каркаса: труба 40х40 мм с полкой-решеткой из нержавеющей стали.</t>
  </si>
  <si>
    <t>2 цельнотянутые емкости. Материал каркаса нержавеющая сталь AISI430 (0,8 мм), материал столешницы нержавеющая сталь AISI430 (1 мм). Размер ванны 600х500х300, тип каркаса: труба 40х40 мм с полкой-решеткой из нержавеющей стали.</t>
  </si>
  <si>
    <t>3 цельнотянутые емкости. Материал каркаса нержавеющая сталь AISI430 (0,8 мм), материал столешницы нержавеющая сталь AISI430 (1 мм). Размер ванны 500х400х300, тип каркаса: труба 40х40 мм с полкой-решеткой из нержавеющей стали.</t>
  </si>
  <si>
    <t>Тележки сервировочные</t>
  </si>
  <si>
    <t>Тележки сервировочные двух-ярусные</t>
  </si>
  <si>
    <t>ТС-2-60</t>
  </si>
  <si>
    <t>Тележка сервировочная 600х400х900 с двумя полками</t>
  </si>
  <si>
    <t>600х400х900</t>
  </si>
  <si>
    <t>ТС-2-80</t>
  </si>
  <si>
    <t>Тележка сервировочная 800х500х850 с двумя полками</t>
  </si>
  <si>
    <t>800х500х850</t>
  </si>
  <si>
    <t>ТС-2-85</t>
  </si>
  <si>
    <t>Тележка сервировочная 850х530х900 с двумя полками</t>
  </si>
  <si>
    <t>850х530х900</t>
  </si>
  <si>
    <t>ТС-3-60</t>
  </si>
  <si>
    <t>Тележка сервировочная 600х400х900 с тремя полками</t>
  </si>
  <si>
    <t>ТС-3-80</t>
  </si>
  <si>
    <t>Тележка сервировочная 800х500х850 с тремя полками</t>
  </si>
  <si>
    <t>Тележка сервировочная Рада ТС-3-80 — предназначена для эффективной транспортировки готовых блюд, напитков и посуды на предприятиях общественного питания. Прочный каркас из круглой трубы 20х20 (1,2мм), полки выполнены из нержавеющей стали AISI 430 (0,8мм), высота борта полки 20мм. Выдерживает распределенную нагрузку на каждую полку до 25 кг. Колеса из резины стандартные 4 штуки, диаметр колеса 75 мм, колесная опора с тормозом 2 колеса. Поставляется в собранном виде. В упакованном виде изделие имеет габариты 805х505х900 мм. Вес  изделия 14,0 кг.</t>
  </si>
  <si>
    <t>ТС-3-85</t>
  </si>
  <si>
    <t>Тележка сервировочная 800х500х900 с тремя полками</t>
  </si>
  <si>
    <t>Тележки для сбора посуды</t>
  </si>
  <si>
    <t>ТСП-3-80</t>
  </si>
  <si>
    <t>Тележка для сбора посуды 800х500х850 с двумя полками</t>
  </si>
  <si>
    <t>ТСП-3-85</t>
  </si>
  <si>
    <t>Тележка для сбора посуды 850х530х900 с двумя полками</t>
  </si>
  <si>
    <t>Тележка для муки</t>
  </si>
  <si>
    <t>ТСМ-3-80</t>
  </si>
  <si>
    <t>Тележка для муки  800х500х850, емкость герметичная</t>
  </si>
  <si>
    <t>Тележки сервировочные трех-ярусные</t>
  </si>
  <si>
    <t>каркас круглая труба 20х20, сплошные полки</t>
  </si>
  <si>
    <t>Тележка сервировочная Рада ТС-3-85 — предназначена для эффективной транспортировки готовых блюд, напитков и посуды на предприятиях общественного питания. Прочный каркас из профильной трубы 25х25 (1,2мм), полки выполнены из нержавеющей стали AISI 430 (0,8мм), высота борта полки 100мм. Выдерживает распределенную нагрузку на каждую полку до 50 кг. Колеса из резины стандартные 4 штуки, диаметр колеса 75 мм, колесная опора с тормозом 2 колеса. Поставляется в разобранном виде. В упакованном виде изделие имеет габариты 855х535х300 мм. Вес  изделия 15,5 кг.</t>
  </si>
  <si>
    <t>Тележка сервировочная Рада ТС-3-80 — предназначена для эффективной транспортировки готовых блюд, напитков и посуды на предприятиях общественного питания. Прочный каркас из профильной трубы 25х25 (1,2мм), полки выполнены из нержавеющей стали AISI 430 (0,8мм), высота борта полки 100мм. Выдерживает распределенную нагрузку на каждую полку до 50 кг. Колеса из резины стандартные 4 штуки, диаметр колеса 75 мм, колесная опора с тормозом 2 колеса. Поставляется в разобранном виде. В упакованном виде изделие имеет габариты 805х505х300 мм. Вес  изделия 15 кг.</t>
  </si>
  <si>
    <t>каркас профильная труба 20х20, сплошные полки</t>
  </si>
  <si>
    <t>Тележка сервировочная Рада ТС-2-40 — предназначена для эффективной транспортировки готовых блюд, напитков и посуды на предприятиях общественного питания. Прочный каркас из профильной трубы 20х20 (1,2мм), полки выполнены из нержавеющей стали AISI 430 (0,8мм), высота борта полки 20мм. Выдерживает распределенную нагрузку на каждую полку до 25 кг. Колеса из резины стандартные 4 штуки, диаметр колеса 75 мм, колесная опора с тормозом 2 колеса. Поставляется в разобранном виде. В упакованном виде изделие имеет габариты 605х405х150 мм. Вес  изделия 11,5 кг.</t>
  </si>
  <si>
    <t>Тележка сервировочная Рада ТС-2-80 — предназначена для эффективной транспортировки готовых блюд, напитков и посуды на предприятиях общественного питания. Прочный каркас из профильной трубы 20х20 (1,2мм), полки выполнены из нержавеющей стали AISI 430 (0,8мм), высота борта полки 20мм. Выдерживает распределенную нагрузку на каждую полку до 25 кг. Колеса из резины стандартные 4 штуки, диаметр колеса 75 мм, колесная опора с тормозом 2 колеса. Поставляется в разобранном виде. В упакованном виде изделие имеет габариты 805х505х150 мм. Вес  изделия 13,5 кг.</t>
  </si>
  <si>
    <t>Тележка сервировочная Рада ТС-2-85 — предназначена для эффективной транспортировки готовых блюд, напитков и посуды на предприятиях общественного питания. Прочный каркас из профильной трубы 20х20 (1,2мм), полки выполнены из нержавеющей стали AISI 430 (0,8мм), высота борта полки 20мм. Выдерживает распределенную нагрузку на каждую полку до 25 кг. Колеса из резины стандартные 4 штуки, диаметр колеса 75 мм, колесная опора с тормозом 2 колеса. Поставляется в собранном виде. В упакованном виде изделие имеет габариты 855х505х1000 мм. Вес  изделия 14,0 кг.</t>
  </si>
  <si>
    <t>Тележка сервировочная Рада ТС-3-60 — предназначена для эффективной транспортировки готовых блюд, напитков и посуды на предприятиях общественного питания. Прочный каркас из профильной трубы 20х20 (1,2мм), полки выполнены из нержавеющей стали AISI 430 (0,8мм), высота борта полки 20мм. Выдерживает распределенную нагрузку на каждую полку до 25 кг. Расстояние между полок 290мм. Колеса из резины стандартные 4 штуки, диаметр колеса 75 мм, колесная опора с тормозом 2 колеса. Поставляется в собранном виде. В упакованном виде изделие имеет габариты 605х405х1000 мм. Вес  изделия 11,0 кг.</t>
  </si>
  <si>
    <t>Тележка сервировочная Рада ТС-3-85 — предназначена для эффективной транспортировки готовых блюд, напитков и посуды на предприятиях общественного питания. Прочный каркас из профильной трубы 20х20 (1,2мм), полки выполнены из нержавеющей стали AISI 430 (0,8мм), высота борта полки 20мм. Выдерживает распределенную нагрузку на каждую полку до 25 кг. Расстояние между полок 290мм. Колеса из резины стандартные 4 штуки, диаметр колеса 75 мм, колесная опора с тормозом 2 колеса. Поставляется в разобранном виде. В упакованном виде изделие имеет габариты 855х505х150 мм. Вес  изделия 14,5 кг.</t>
  </si>
  <si>
    <t>Тележка Рада ТСМ-3-80 — специализированное оборудование для предприятий общественного питания, торговли и производственных цехов. Модель предназначена для накопления предварительно просеянной в мукопросеивателе муки и её удобной транспортировки к месту замеса теста или другой обработки. Герметичная конструкция исключает рассыпание продукта и защищает муку от внешних загрязнений.
Бункер и съёмная крышка выполнены из пищевой нержавеющей стали AISI 304 — материала, устойчивого к коррозии, лёгкого в санитарной обработке и безопасного для контакта с продуктами.
Рама сварная, изготовлена из нержавеющей профильной трубы AISI 304 сечением 25×25 мм. Обеспечивает жёсткость и долговечность даже при интенсивных перемещениях по цеху.
Объём бункера - 140 л, Размеры бункера (Д×Ш×В): 725×450×450 мм</t>
  </si>
  <si>
    <t>каркас уголок 40х40мм, полка решетка</t>
  </si>
  <si>
    <t>СТПУ-6/6-Р</t>
  </si>
  <si>
    <t>Стол производственный 600х600х850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</si>
  <si>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615х615х110 мм. Вес  изделия 18 кг.</t>
  </si>
  <si>
    <t>СТПУ-9/6-Р</t>
  </si>
  <si>
    <t>Стол производственный 900х600х850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</si>
  <si>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915х615х110 мм. Вес  изделия 20 кг.</t>
  </si>
  <si>
    <t>СТПУ-10/6-Р</t>
  </si>
  <si>
    <t>Стол производственный 1000х600х850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</si>
  <si>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1015х615х110 мм. Вес  изделия 21,5 кг.</t>
  </si>
  <si>
    <t>СТПУ-12/6-Р</t>
  </si>
  <si>
    <t>Стол производственный 1200х600х850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</si>
  <si>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1215х615х110 мм. Вес  изделия 23,5 кг.</t>
  </si>
  <si>
    <t>СТПУ-15/6-Р</t>
  </si>
  <si>
    <t>Стол производственный 1500х600х850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</si>
  <si>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1515х615х110 мм. Вес  изделия 29,5 кг.</t>
  </si>
  <si>
    <t>СТПУ-18/6-Р</t>
  </si>
  <si>
    <t>Стол производственный 1800х600х850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</si>
  <si>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1815х615х110 мм. Вес  изделия 32 кг.</t>
  </si>
  <si>
    <t>СТПУ-6/7-Р</t>
  </si>
  <si>
    <t>Стол производственный 600х700х850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</si>
  <si>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615х715х110 мм. Вес  изделия 18,5 кг.</t>
  </si>
  <si>
    <t>СТПУ-9/7-Р</t>
  </si>
  <si>
    <t>Стол производственный 900х700х850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</si>
  <si>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915х715х110 мм. Вес  изделия 20,5 кг.</t>
  </si>
  <si>
    <t>СТПУ-10/7-Р</t>
  </si>
  <si>
    <t>Стол производственный 1000х700х850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</si>
  <si>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1015х715х110 мм. Вес  изделия 22 кг.</t>
  </si>
  <si>
    <t>СТПУ-12/7-Р</t>
  </si>
  <si>
    <t>Стол производственный 1200х700х850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</si>
  <si>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 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1215х615х110 мм. Вес  изделия 24 кг.</t>
  </si>
  <si>
    <t>СТПУ-15/7-Р</t>
  </si>
  <si>
    <t>Стол производственный 1500х700х850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</si>
  <si>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1515х715х110 мм. Вес  изделия 30 кг.</t>
  </si>
  <si>
    <t>СТПУ-18/7-Р</t>
  </si>
  <si>
    <t>Стол производственный 1800х700х850 с полкой решеткой, каркас уголок 40х40мм</t>
  </si>
  <si>
    <t>Стол производственый с столешницей из нержавеющей стали марки AISI 430 толщиной 0,8мм. Столешница усилена подложкой из фанеры толщиной 16 мм.  Сплошная полка и из нержавеющей стали марки AISI 430 толщиной 0,8мм. Ножки-уголки 40х40 каркаса изготовлены из нержавеющей стали марки AISI 430 толщиной 1 мм.  Регулируемые опоры.  У производственного стола имеется съёмный борт из нержавеющей стали марки AISI 430 толщиной 0,8мм.Нагрузка равнораспределенная на столешницу 100 кг, распределенная нагрузка на полку 20кг. Стол поставляется в разобранном виде. В упакованном виде изделие имеет габариты 1815х715х110 мм. Вес  изделия 32,5 кг.</t>
  </si>
  <si>
    <t>Столы со столешницей из нержавеющей стали и полкой решеткой, 600 серия</t>
  </si>
  <si>
    <t>Столы со столешницей из нержавеющей стали и полкой решеткой, 700 серия</t>
  </si>
  <si>
    <t>Столы производственные с полкой-решёткой</t>
  </si>
  <si>
    <t>Столы с полкой-решёткой</t>
  </si>
  <si>
    <t>610х180х125</t>
  </si>
  <si>
    <t>Настенный рециркулятор с двумя лампами для помещений до 60 м³. Корпус из нержавеющей стали AISI 430, закрытый. Две УФ-лампы TUV 8W (общее излучение 4,8 Вт, срок службы 9000 ч) + вентилятор 45 м³/ч. Обеззараживание воздуха без вреда для людей. Мощность 0,04 кВт, 220 В. Габариты в упаковке: 620×180×145 мм. Вес: 5,0 кг. Идеален для столовых, кафе, магазинов, классов и медкабинетов.</t>
  </si>
  <si>
    <t>до 15 августа 2026</t>
  </si>
  <si>
    <t>Подтоварники</t>
  </si>
  <si>
    <t>Подтоварники - подставки для оборудования и продуктов</t>
  </si>
  <si>
    <t>ПТ-4/4</t>
  </si>
  <si>
    <t>Подтоварник разборный</t>
  </si>
  <si>
    <t>400х400х300</t>
  </si>
  <si>
    <t>ПТ-5/4</t>
  </si>
  <si>
    <t>500х400х300</t>
  </si>
  <si>
    <t>ПТ-6/4</t>
  </si>
  <si>
    <t>600х400х300</t>
  </si>
  <si>
    <t>ПТ-12/4</t>
  </si>
  <si>
    <t>1200х400х300</t>
  </si>
  <si>
    <t>ПТ-6/6</t>
  </si>
  <si>
    <t>600Х600Х300</t>
  </si>
  <si>
    <t>ПТ-9/6</t>
  </si>
  <si>
    <t>900Х600Х300</t>
  </si>
  <si>
    <t>ПТ-12/6</t>
  </si>
  <si>
    <t>1200Х600Х300</t>
  </si>
  <si>
    <t>ПТ-15/6</t>
  </si>
  <si>
    <t>1500Х600Х300</t>
  </si>
  <si>
    <t>ПТ-6/7</t>
  </si>
  <si>
    <t>600Х700Х300</t>
  </si>
  <si>
    <t>ПТ-9/7</t>
  </si>
  <si>
    <t>900Х700Х300</t>
  </si>
  <si>
    <t>ПТ-12/7</t>
  </si>
  <si>
    <t>1200Х700Х300</t>
  </si>
  <si>
    <t>ПТ-15/7</t>
  </si>
  <si>
    <t>1500Х700Х300</t>
  </si>
  <si>
    <t>Подставки под оборудование</t>
  </si>
  <si>
    <t>ППО-4/4</t>
  </si>
  <si>
    <t>Подставка под оборудование разборная</t>
  </si>
  <si>
    <t>400х400х500</t>
  </si>
  <si>
    <t>ППО-5/4</t>
  </si>
  <si>
    <t>500х400х500</t>
  </si>
  <si>
    <t>ППО-6/4</t>
  </si>
  <si>
    <t>600х400х500</t>
  </si>
  <si>
    <t>ППО-6/6</t>
  </si>
  <si>
    <t>600х600х500</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</si>
  <si>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450х450х110мм, вес 9кг.</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</si>
  <si>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550х450х110мм, вес 10кг.</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</si>
  <si>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650х450х110мм, вес 11кг.</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</si>
  <si>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1250х450х110мм, вес 18кг.</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</si>
  <si>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650х650х110мм, вес 15кг.</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</si>
  <si>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950х650х110мм, вес 19кг.</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</si>
  <si>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1250х650х110мм, вес 23кг.</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</si>
  <si>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1550х650х110мм, вес 25кг.</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</si>
  <si>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650х750х110мм, вес 16кг.</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</si>
  <si>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950х750х110мм, вес 18кг.</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</si>
  <si>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1250х750х110мм, вес 20кг.</t>
  </si>
  <si>
    <t>Предназначен для хранения инвентаря, посуды и сухих продуктов. Столешница: сталь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1550х750х110мм, вес 22кг.</t>
  </si>
  <si>
    <t>Подставка предназначена для размещения кухонного оборудования, инвентаря, посуды и вспомогательных принадлежностей. Столешница из нержавеющей стали AISI 430 и каркас из профильной трубы 40×40 мм рассчитаны на интенсивную эксплуатацию в условиях профессиональной кухни. Размеры в упаковке 450х450х110мм, вес 11кг.</t>
  </si>
  <si>
    <t>Подставка предназначена для размещения кухонного оборудования, инвентаря, посуды и вспомогательных принадлежностей. Столешница из нержавеющей стали AISI 430 и каркас из профильной трубы 40×40 мм рассчитаны на интенсивную эксплуатацию в условиях профессиональной кухни. Размеры в упаковке 550х450х110мм, вес 11кг.</t>
  </si>
  <si>
    <t>Подставка предназначена для размещения кухонного оборудования, инвентаря, посуды и вспомогательных принадлежностей. Столешница из нержавеющей стали AISI 430 и каркас из профильной трубы 40×40 мм рассчитаны на интенсивную эксплуатацию в условиях профессиональной кухни. Размеры в упаковке 650х450х110мм, вес 12кг.</t>
  </si>
  <si>
    <t>Подставка предназначена для размещения кухонного оборудования, инвентаря, посуды и вспомогательных принадлежностей. Столешница из нержавеющей стали AISI 430 и каркас из профильной трубы 40×40 мм рассчитаны на интенсивную эксплуатацию в условиях профессиональной кухни. Размеры в упаковке 650х650х110мм, вес 15кг.</t>
  </si>
  <si>
    <t>Подтоварники, глубина 600 мм</t>
  </si>
  <si>
    <t>Подтоварники, глубина 400 мм</t>
  </si>
  <si>
    <t>Подтоварники, глубина 700 мм</t>
  </si>
  <si>
    <t>Тип оборудования</t>
  </si>
  <si>
    <t>Столы для сбора отходов, отверстие в центре, глубина 600мм</t>
  </si>
  <si>
    <t>Столы для сбора отходов</t>
  </si>
  <si>
    <t>Столы для сбора отходов разборный, отверстие в центре</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</si>
  <si>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650х650х110мм, вес 19кг.</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</si>
  <si>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950х650х110мм, вес 22кг.</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</si>
  <si>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1250х650х110мм, вес 28кг.</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</si>
  <si>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 Поставляется в разобранном виде для удобства транспортировки.  Размеры в упаковке 1550х650х110мм, вес 33кг.</t>
  </si>
  <si>
    <t>Столы для сбора отходов, отверстие в центре, глубина 700мм</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</si>
  <si>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650х750х110мм, вес 20кг.</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</si>
  <si>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950х750х110мм, вес 24кг.</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</si>
  <si>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1250х750х110мм, вес 30кг.</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</si>
  <si>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 Поставляется в разобранном виде для удобства транспортировки.  Размеры в упаковке 1550х750х110мм, вес 35кг.</t>
  </si>
  <si>
    <t>Столы для сбора отходов, отверстие слева, глубина 600мм</t>
  </si>
  <si>
    <t>Столы для сбора отходов разборный, отверстие слева (справа)</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</si>
  <si>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950х650х110мм, вес 22кг. Отверстие слева Л (отверстие справа П)</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</si>
  <si>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1250х650х110мм, вес 28кг. Отверстие слева Л (отверстие справа П)</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</si>
  <si>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 Поставляется в разобранном виде для удобства транспортировки.  Размеры в упаковке 1550х650х110мм, вес 33кг. Отверстие слева Л (отверстие справа П)</t>
  </si>
  <si>
    <t>Столы для сбора отходов, отверстие слева, глубина 700мм</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</si>
  <si>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950х750х110мм, вес 24кг. Отверстие слева Л (отверстие справа П)</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</si>
  <si>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Поставляется в разобранном виде для удобства транспортировки.  Размеры в упаковке  1250х750х110мм, вес 30кг. Отверстие слева Л (отверстие справа П)</t>
  </si>
  <si>
    <t>Предназначен для сбора отходов столешница: сталь 0,8мм AISI 430 + усиление влагостойкой фанерой. Каркас: труба нерж. 40х40 мм AISI 430. Ножки регулируются по высоте. . Поставляется в разобранном виде для удобства транспортировки.  Размеры в упаковке 1550х750х110мм, вес 35кг. Отверстие слева Л (отверстие справа П)</t>
  </si>
  <si>
    <t>Столы для отходов</t>
  </si>
  <si>
    <t>СТО-6/6</t>
  </si>
  <si>
    <t>СТО-9/6</t>
  </si>
  <si>
    <t>СТО-12/6</t>
  </si>
  <si>
    <t>СТО-15/6</t>
  </si>
  <si>
    <t>СТО-6/7</t>
  </si>
  <si>
    <t>СТО-9/7</t>
  </si>
  <si>
    <t>СТО-12/7</t>
  </si>
  <si>
    <t>СТО-15/7</t>
  </si>
  <si>
    <t>СТО-9/6-Л(П)</t>
  </si>
  <si>
    <t>СТО-12/6-Л(П)</t>
  </si>
  <si>
    <t>СТО-15/6-Л(П)</t>
  </si>
  <si>
    <t>СТО-9/7-Л(П)</t>
  </si>
  <si>
    <t>СТО-12/7-Л(П)</t>
  </si>
  <si>
    <t>СТО-15/7-Л(П)</t>
  </si>
  <si>
    <t>каркас профильная труба, полка сплошная</t>
  </si>
  <si>
    <t>ТШГ- 7/6/10-Р</t>
  </si>
  <si>
    <r>
      <t xml:space="preserve">Тележка для сбора транспортировки гастроемкостей типа GN 1/1 и GN 1/2 750х600х1060мм, 6 уровней, </t>
    </r>
    <r>
      <rPr>
        <b/>
        <sz val="12"/>
        <color theme="1"/>
        <rFont val="Calibri"/>
        <family val="2"/>
        <charset val="204"/>
        <scheme val="minor"/>
      </rPr>
      <t>разборная</t>
    </r>
  </si>
  <si>
    <t>750х600х1060</t>
  </si>
  <si>
    <t>ТШГ- 7/5/10-С</t>
  </si>
  <si>
    <r>
      <t xml:space="preserve">Тележка для сбора транспортировки гастроемкостей типа GN 1/1 и GN 1/2 750х580х1060мм, 6 уровней, </t>
    </r>
    <r>
      <rPr>
        <b/>
        <sz val="12"/>
        <color theme="1"/>
        <rFont val="Calibri"/>
        <family val="2"/>
        <charset val="204"/>
        <scheme val="minor"/>
      </rPr>
      <t>сварная</t>
    </r>
  </si>
  <si>
    <t>750х580х1060</t>
  </si>
  <si>
    <t>Тележка для транспортировки гастроемкостей</t>
  </si>
  <si>
    <t>Тележка Рада ТШГ-7/6/10-Р - разборная конструкция из нержавеющей трубы AISI 430, оснащенная двумя секциями с шестью уровнями направляющих для безопасной транспортировки гастроемкостей GN 1/1 и GN 1/2. Направляющие имеют концевые отгибы для фиксации емкостей и фальцовку кромок, исключающую травмы персонала, а верхняя полка с бортиком 20 мм повышает жесткость. Общая грузоподъемность составляет 150 кг (не более 15 кг на уровень), тележка укомплектована четырьмя колесами диаметром 75 мм, два из которых оснащены тормозом.</t>
  </si>
  <si>
    <t>Тележка Рада ТШГ-7/6/10-С - выполнена на сварном каркасе из нержавеющей трубы AISI 304 (25×25 мм) и предназначена для транспортировки гастроемкостей GN 1/1 и GN 1/2. Конструкция включает две секции с шестью уровнями направляющих, оснащенных концевыми отгибами для фиксации емкостей и подгибом кромок для безопасности персонала; сверху установлена полка с бортиком 20 мм для жесткости. Общая грузоподъемность — 150 кг (максимум 20 кг на уровень), тележка укомплектована четырьмя колесами диаметром 75 мм, два из которых имеют тормоз.</t>
  </si>
  <si>
    <t>Тележка универсальные, для гастроемкостей и противней</t>
  </si>
  <si>
    <t>ТШЗУ-5/7/17</t>
  </si>
  <si>
    <t>Тележка шпилька закрытая универсальная, односекционная, 8 уровней</t>
  </si>
  <si>
    <t>500х700х1700</t>
  </si>
  <si>
    <t>Тележка шпилька закрытая универсальная - компактное и надежное решение для логистики на профессиональной кухне. Модель разработана для предприятий общественного питания (от кафе до фабрик-кухонь), пищевых производств и больничных пищеблоков. Используется как межоперационный транспорт для перевозки и временного хранения гастроемкостей GN1/1 и противней 600×400 мм. Поставляется в разобранном виде для удобства транспортировки. Размеры в упаковке 750х250х1800мм, вес 25кг.</t>
  </si>
  <si>
    <t>ТШЗУ-9/7/17</t>
  </si>
  <si>
    <t>Тележка шпилька закрытая универсальная, двухсекционная, 16 уровней</t>
  </si>
  <si>
    <t>960х700х1700</t>
  </si>
  <si>
    <t>Тележка шпилька закрытая универсальная - компактное и надежное решение для логистики на профессиональной кухне. Модель разработана для предприятий общественного питания (от кафе до фабрик-кухонь), пищевых производств и больничных пищеблоков. Используется как межоперационный транспорт для перевозки и временного хранения гастроемкостей GN1/1 и противней 600×400 мм. Поставляется в разобранном виде для удобства транспортировки.  Размеры в упаковке 750х450х1800мм, вес 34кг.</t>
  </si>
  <si>
    <t>каркас профильная труба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</si>
</sst>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_-;\-* #,##0\ _₽_-;_-* &quot;-&quot;??\ _₽_-;_-@_-"/>
    <numFmt numFmtId="166" formatCode="#,##0\ _₽"/>
    <numFmt numFmtId="167" formatCode="#,##0_ ;\-#,##0\ "/>
  </numFmts>
  <fonts count="45" x14ac:knownFonts="1">
    <font>
      <sz val="11"/>
      <color theme="1"/>
      <name val="Calibri"/>
      <family val="2"/>
      <charset val="204"/>
      <scheme val="minor"/>
    </font>
    <font>
      <sz val="8"/>
      <name val="Arial"/>
      <family val="2"/>
    </font>
    <font>
      <sz val="11"/>
      <color theme="0"/>
      <name val="Calibri"/>
      <family val="2"/>
      <charset val="204"/>
      <scheme val="minor"/>
    </font>
    <font>
      <sz val="11"/>
      <color theme="1"/>
      <name val="Calibri"/>
      <family val="2"/>
      <charset val="204"/>
      <scheme val="minor"/>
    </font>
    <font>
      <sz val="12"/>
      <name val="Times New Roman"/>
      <family val="1"/>
      <charset val="204"/>
    </font>
    <font>
      <sz val="8"/>
      <name val="Calibri"/>
      <family val="2"/>
      <charset val="204"/>
      <scheme val="minor"/>
    </font>
    <font>
      <sz val="12"/>
      <name val="Calibri"/>
      <family val="2"/>
      <charset val="204"/>
      <scheme val="minor"/>
    </font>
    <font>
      <b/>
      <sz val="12"/>
      <name val="Calibri"/>
      <family val="2"/>
      <charset val="204"/>
      <scheme val="minor"/>
    </font>
    <font>
      <b/>
      <sz val="16"/>
      <name val="Calibri"/>
      <family val="2"/>
      <charset val="204"/>
      <scheme val="minor"/>
    </font>
    <font>
      <sz val="9"/>
      <color theme="1"/>
      <name val="Calibri"/>
      <family val="2"/>
      <charset val="204"/>
      <scheme val="minor"/>
    </font>
    <font>
      <sz val="12"/>
      <name val="Calibri"/>
      <family val="2"/>
      <charset val="204"/>
      <scheme val="minor"/>
    </font>
    <font>
      <b/>
      <sz val="12"/>
      <color theme="1"/>
      <name val="Calibri"/>
      <family val="2"/>
      <charset val="204"/>
      <scheme val="minor"/>
    </font>
    <font>
      <sz val="12"/>
      <color theme="1"/>
      <name val="Calibri"/>
      <family val="2"/>
      <charset val="204"/>
      <scheme val="minor"/>
    </font>
    <font>
      <sz val="12"/>
      <name val="Calibri"/>
      <family val="2"/>
      <scheme val="minor"/>
    </font>
    <font>
      <b/>
      <sz val="11"/>
      <name val="Calibri"/>
      <family val="2"/>
      <charset val="204"/>
      <scheme val="minor"/>
    </font>
    <font>
      <sz val="11"/>
      <name val="Calibri"/>
      <family val="2"/>
      <charset val="204"/>
      <scheme val="minor"/>
    </font>
    <font>
      <sz val="12"/>
      <name val="Calibri"/>
      <family val="2"/>
      <charset val="204"/>
      <scheme val="minor"/>
    </font>
    <font>
      <i/>
      <sz val="11"/>
      <color rgb="FF7F7F7F"/>
      <name val="Calibri"/>
      <family val="2"/>
      <charset val="204"/>
      <scheme val="minor"/>
    </font>
    <font>
      <b/>
      <sz val="11"/>
      <color theme="1"/>
      <name val="Calibri"/>
      <family val="2"/>
      <charset val="204"/>
      <scheme val="minor"/>
    </font>
    <font>
      <u/>
      <sz val="11"/>
      <color theme="10"/>
      <name val="Calibri"/>
      <family val="2"/>
      <charset val="204"/>
      <scheme val="minor"/>
    </font>
    <font>
      <sz val="18"/>
      <color theme="1"/>
      <name val="Calibri"/>
      <family val="2"/>
      <charset val="204"/>
      <scheme val="minor"/>
    </font>
    <font>
      <u/>
      <sz val="18"/>
      <color theme="10"/>
      <name val="Calibri"/>
      <family val="2"/>
      <charset val="204"/>
      <scheme val="minor"/>
    </font>
    <font>
      <b/>
      <sz val="18"/>
      <color theme="1"/>
      <name val="Calibri"/>
      <family val="2"/>
      <charset val="204"/>
      <scheme val="minor"/>
    </font>
    <font>
      <b/>
      <sz val="8"/>
      <name val="Tahoma"/>
      <family val="2"/>
      <charset val="204"/>
    </font>
    <font>
      <b/>
      <sz val="8"/>
      <color theme="1"/>
      <name val="Tahoma"/>
      <family val="2"/>
      <charset val="204"/>
    </font>
    <font>
      <b/>
      <sz val="16"/>
      <color theme="1"/>
      <name val="Calibri"/>
      <family val="2"/>
      <charset val="204"/>
      <scheme val="minor"/>
    </font>
    <font>
      <sz val="11"/>
      <color theme="1"/>
      <name val="Calibri"/>
      <family val="2"/>
      <scheme val="minor"/>
    </font>
    <font>
      <b/>
      <sz val="11"/>
      <name val="Calibri"/>
      <family val="2"/>
      <scheme val="minor"/>
    </font>
    <font>
      <sz val="11"/>
      <name val="Calibri"/>
      <family val="2"/>
      <scheme val="minor"/>
    </font>
    <font>
      <sz val="11"/>
      <name val="Times New Roman"/>
      <family val="1"/>
      <charset val="204"/>
    </font>
    <font>
      <b/>
      <sz val="12"/>
      <name val="Calibri"/>
      <family val="2"/>
      <scheme val="minor"/>
    </font>
    <font>
      <b/>
      <sz val="16"/>
      <name val="Calibri"/>
      <family val="2"/>
      <scheme val="minor"/>
    </font>
    <font>
      <b/>
      <sz val="12"/>
      <color theme="1"/>
      <name val="Calibri"/>
      <family val="2"/>
      <scheme val="minor"/>
    </font>
    <font>
      <b/>
      <sz val="18"/>
      <color rgb="FFFF0000"/>
      <name val="Calibri"/>
      <family val="2"/>
      <charset val="204"/>
      <scheme val="minor"/>
    </font>
    <font>
      <b/>
      <sz val="14"/>
      <name val="Calibri"/>
      <family val="2"/>
      <charset val="204"/>
      <scheme val="minor"/>
    </font>
    <font>
      <b/>
      <sz val="16"/>
      <color rgb="FFFF0000"/>
      <name val="Calibri"/>
      <family val="2"/>
      <charset val="204"/>
      <scheme val="minor"/>
    </font>
    <font>
      <sz val="12"/>
      <name val="Calibri"/>
      <scheme val="minor"/>
    </font>
    <font>
      <b/>
      <sz val="20"/>
      <name val="Calibri"/>
      <family val="2"/>
      <charset val="204"/>
      <scheme val="minor"/>
    </font>
    <font>
      <sz val="11"/>
      <color theme="1"/>
      <name val="Calibri"/>
      <scheme val="minor"/>
    </font>
    <font>
      <sz val="11"/>
      <color rgb="FF1A1A1A"/>
      <name val="Calibri"/>
      <family val="2"/>
      <charset val="204"/>
      <scheme val="minor"/>
    </font>
    <font>
      <sz val="12"/>
      <color rgb="FF000000"/>
      <name val="Calibri"/>
      <family val="2"/>
      <charset val="204"/>
      <scheme val="minor"/>
    </font>
    <font>
      <sz val="12"/>
      <color rgb="FF0F1115"/>
      <name val="Calibri"/>
      <family val="2"/>
      <charset val="204"/>
      <scheme val="minor"/>
    </font>
    <font>
      <b/>
      <sz val="14"/>
      <color theme="1"/>
      <name val="Calibri"/>
      <family val="2"/>
      <charset val="204"/>
      <scheme val="minor"/>
    </font>
    <font>
      <sz val="14"/>
      <name val="Calibri"/>
      <family val="2"/>
      <charset val="204"/>
      <scheme val="minor"/>
    </font>
    <font>
      <sz val="11"/>
      <name val="Calibri"/>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theme="5"/>
      </patternFill>
    </fill>
    <fill>
      <patternFill patternType="solid">
        <fgColor theme="0"/>
        <bgColor theme="5"/>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s>
  <cellStyleXfs count="8">
    <xf numFmtId="0" fontId="0" fillId="0" borderId="0"/>
    <xf numFmtId="0" fontId="1" fillId="0" borderId="0"/>
    <xf numFmtId="0" fontId="1" fillId="0" borderId="0"/>
    <xf numFmtId="0" fontId="1" fillId="0" borderId="0"/>
    <xf numFmtId="164" fontId="3" fillId="0" borderId="0" applyFont="0" applyFill="0" applyBorder="0" applyAlignment="0" applyProtection="0"/>
    <xf numFmtId="0" fontId="17" fillId="0" borderId="0" applyNumberFormat="0" applyFill="0" applyBorder="0" applyAlignment="0" applyProtection="0"/>
    <xf numFmtId="0" fontId="19" fillId="0" borderId="0" applyNumberFormat="0" applyFill="0" applyBorder="0" applyAlignment="0" applyProtection="0"/>
    <xf numFmtId="0" fontId="1" fillId="0" borderId="0"/>
  </cellStyleXfs>
  <cellXfs count="271">
    <xf numFmtId="0" fontId="0" fillId="0" borderId="0" xfId="0"/>
    <xf numFmtId="0" fontId="2" fillId="0" borderId="0" xfId="0" applyFont="1"/>
    <xf numFmtId="0" fontId="9" fillId="0" borderId="0" xfId="0" applyFont="1"/>
    <xf numFmtId="0" fontId="6" fillId="3" borderId="1" xfId="2" applyFont="1" applyFill="1" applyBorder="1" applyAlignment="1">
      <alignment horizontal="left" vertical="center"/>
    </xf>
    <xf numFmtId="0" fontId="0" fillId="0" borderId="1" xfId="0"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6" fillId="0" borderId="1" xfId="2" applyFont="1" applyBorder="1" applyAlignment="1">
      <alignment horizontal="center" vertical="center"/>
    </xf>
    <xf numFmtId="0" fontId="0" fillId="0" borderId="1" xfId="0" applyBorder="1" applyAlignment="1">
      <alignment vertical="center"/>
    </xf>
    <xf numFmtId="0" fontId="15" fillId="0" borderId="1" xfId="0" applyFont="1" applyBorder="1" applyAlignment="1">
      <alignment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vertical="top" wrapText="1"/>
    </xf>
    <xf numFmtId="0" fontId="16" fillId="0" borderId="1" xfId="0" applyFont="1" applyBorder="1" applyAlignment="1">
      <alignment horizontal="left" vertical="center" wrapText="1"/>
    </xf>
    <xf numFmtId="0" fontId="6" fillId="3" borderId="1" xfId="0" applyFont="1" applyFill="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14" fontId="11" fillId="0" borderId="0" xfId="0" applyNumberFormat="1" applyFont="1" applyAlignment="1">
      <alignment horizontal="center"/>
    </xf>
    <xf numFmtId="0" fontId="0" fillId="0" borderId="1" xfId="0" applyBorder="1" applyAlignment="1">
      <alignment horizontal="center" vertical="center" wrapText="1"/>
    </xf>
    <xf numFmtId="166" fontId="6" fillId="0" borderId="1" xfId="0" applyNumberFormat="1" applyFont="1" applyBorder="1" applyAlignment="1">
      <alignment horizontal="left" wrapText="1"/>
    </xf>
    <xf numFmtId="166" fontId="6" fillId="0" borderId="8" xfId="0" applyNumberFormat="1" applyFont="1" applyBorder="1" applyAlignment="1">
      <alignment horizontal="left" wrapText="1"/>
    </xf>
    <xf numFmtId="166" fontId="6" fillId="0" borderId="9" xfId="0" applyNumberFormat="1" applyFont="1" applyBorder="1" applyAlignment="1">
      <alignment horizontal="center" vertical="center"/>
    </xf>
    <xf numFmtId="166" fontId="6" fillId="0" borderId="6" xfId="0" applyNumberFormat="1" applyFont="1" applyBorder="1" applyAlignment="1">
      <alignment horizontal="center" vertical="center"/>
    </xf>
    <xf numFmtId="0" fontId="15" fillId="0" borderId="0" xfId="0" applyFont="1"/>
    <xf numFmtId="3" fontId="0" fillId="0" borderId="1" xfId="0" applyNumberFormat="1" applyBorder="1" applyAlignment="1">
      <alignment horizontal="center" vertical="center"/>
    </xf>
    <xf numFmtId="3" fontId="12" fillId="0" borderId="1" xfId="0" applyNumberFormat="1" applyFont="1" applyBorder="1" applyAlignment="1">
      <alignment horizontal="center" vertical="center"/>
    </xf>
    <xf numFmtId="0" fontId="20" fillId="0" borderId="0" xfId="0" applyFont="1"/>
    <xf numFmtId="0" fontId="22" fillId="0" borderId="11" xfId="0" applyFont="1" applyBorder="1" applyAlignment="1">
      <alignment horizontal="center" vertical="center"/>
    </xf>
    <xf numFmtId="0" fontId="22" fillId="0" borderId="0" xfId="0" applyFont="1"/>
    <xf numFmtId="0" fontId="0" fillId="0" borderId="0" xfId="0" applyAlignment="1">
      <alignment wrapText="1"/>
    </xf>
    <xf numFmtId="0" fontId="12"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0" fontId="23" fillId="0" borderId="0" xfId="7" applyFont="1" applyAlignment="1">
      <alignment vertical="top"/>
    </xf>
    <xf numFmtId="0" fontId="24" fillId="0" borderId="0" xfId="0" applyFont="1" applyAlignment="1">
      <alignment vertical="top" wrapText="1"/>
    </xf>
    <xf numFmtId="0" fontId="25" fillId="0" borderId="0" xfId="0" applyFont="1" applyAlignment="1">
      <alignment wrapText="1"/>
    </xf>
    <xf numFmtId="14" fontId="11" fillId="0" borderId="0" xfId="0" applyNumberFormat="1" applyFont="1" applyAlignment="1">
      <alignment horizontal="center" vertical="center"/>
    </xf>
    <xf numFmtId="0" fontId="12" fillId="0" borderId="0" xfId="0" applyFont="1" applyAlignment="1">
      <alignment horizontal="center" vertical="center"/>
    </xf>
    <xf numFmtId="166" fontId="12" fillId="0" borderId="1" xfId="0" applyNumberFormat="1" applyFont="1" applyBorder="1" applyAlignment="1">
      <alignment horizontal="center" vertical="center"/>
    </xf>
    <xf numFmtId="3" fontId="0" fillId="0" borderId="1" xfId="0" applyNumberFormat="1" applyBorder="1" applyAlignment="1">
      <alignment horizontal="center" vertical="center" wrapText="1"/>
    </xf>
    <xf numFmtId="165" fontId="6" fillId="0" borderId="6" xfId="4" applyNumberFormat="1"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12" fillId="0" borderId="0" xfId="0" applyFont="1"/>
    <xf numFmtId="0" fontId="22" fillId="0" borderId="0" xfId="0" applyFont="1" applyAlignment="1">
      <alignment horizontal="left"/>
    </xf>
    <xf numFmtId="165" fontId="12" fillId="0" borderId="1" xfId="0" applyNumberFormat="1" applyFont="1" applyBorder="1" applyAlignment="1">
      <alignment horizontal="center" vertical="center"/>
    </xf>
    <xf numFmtId="0" fontId="14" fillId="0" borderId="0" xfId="0" applyFont="1" applyAlignment="1">
      <alignment horizontal="center" vertical="center"/>
    </xf>
    <xf numFmtId="14" fontId="18" fillId="0" borderId="0" xfId="0" applyNumberFormat="1" applyFont="1" applyAlignment="1">
      <alignment horizontal="center"/>
    </xf>
    <xf numFmtId="0" fontId="0" fillId="0" borderId="0" xfId="0" applyAlignment="1">
      <alignment horizontal="center"/>
    </xf>
    <xf numFmtId="165" fontId="0" fillId="0" borderId="0" xfId="0" applyNumberFormat="1" applyAlignment="1">
      <alignment horizontal="center" vertical="center"/>
    </xf>
    <xf numFmtId="0" fontId="0" fillId="0" borderId="6" xfId="0" applyBorder="1" applyAlignment="1">
      <alignment horizontal="center" vertical="center"/>
    </xf>
    <xf numFmtId="3" fontId="0" fillId="0" borderId="5" xfId="0" applyNumberFormat="1" applyBorder="1" applyAlignment="1">
      <alignment horizontal="center" vertical="center"/>
    </xf>
    <xf numFmtId="0" fontId="0" fillId="0" borderId="0" xfId="0" applyAlignment="1">
      <alignment vertical="center"/>
    </xf>
    <xf numFmtId="0" fontId="14" fillId="0" borderId="0" xfId="0" applyFont="1" applyAlignment="1">
      <alignment vertical="center"/>
    </xf>
    <xf numFmtId="0" fontId="0" fillId="0" borderId="1" xfId="0" applyBorder="1" applyAlignment="1">
      <alignment vertical="center" wrapText="1"/>
    </xf>
    <xf numFmtId="166" fontId="6" fillId="0" borderId="8" xfId="0" applyNumberFormat="1" applyFont="1" applyBorder="1" applyAlignment="1">
      <alignment horizontal="left" vertical="center" wrapText="1"/>
    </xf>
    <xf numFmtId="0" fontId="7" fillId="0" borderId="0" xfId="0" applyFont="1" applyAlignment="1">
      <alignment horizontal="right"/>
    </xf>
    <xf numFmtId="166" fontId="6" fillId="0" borderId="1" xfId="0" applyNumberFormat="1" applyFont="1" applyBorder="1" applyAlignment="1">
      <alignment horizontal="center" vertical="center"/>
    </xf>
    <xf numFmtId="166" fontId="6" fillId="0" borderId="1" xfId="0" applyNumberFormat="1" applyFont="1" applyBorder="1" applyAlignment="1">
      <alignment horizontal="left" vertical="center" wrapText="1"/>
    </xf>
    <xf numFmtId="0" fontId="14" fillId="0" borderId="0" xfId="0" applyFont="1" applyAlignment="1">
      <alignment horizontal="right"/>
    </xf>
    <xf numFmtId="166" fontId="15" fillId="0" borderId="1" xfId="0" applyNumberFormat="1" applyFont="1"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horizontal="center" vertical="center"/>
    </xf>
    <xf numFmtId="3" fontId="0" fillId="0" borderId="8" xfId="0" applyNumberFormat="1" applyBorder="1" applyAlignment="1">
      <alignment horizontal="center" vertical="center"/>
    </xf>
    <xf numFmtId="166" fontId="15" fillId="0" borderId="8" xfId="0" applyNumberFormat="1" applyFont="1" applyBorder="1" applyAlignment="1">
      <alignment horizontal="left" vertical="center" wrapText="1"/>
    </xf>
    <xf numFmtId="0" fontId="0" fillId="0" borderId="0" xfId="0" applyAlignment="1">
      <alignment horizontal="left" vertical="center"/>
    </xf>
    <xf numFmtId="166" fontId="15" fillId="0" borderId="1" xfId="0" applyNumberFormat="1" applyFont="1" applyBorder="1" applyAlignment="1">
      <alignment horizontal="left" vertical="center" wrapText="1"/>
    </xf>
    <xf numFmtId="0" fontId="15" fillId="0" borderId="0" xfId="0" applyFont="1" applyAlignment="1">
      <alignment horizontal="center" vertical="center"/>
    </xf>
    <xf numFmtId="0" fontId="14" fillId="0" borderId="0" xfId="0" applyFont="1" applyAlignment="1">
      <alignment horizontal="center"/>
    </xf>
    <xf numFmtId="0" fontId="15" fillId="0" borderId="0" xfId="0" applyFont="1" applyAlignment="1">
      <alignment wrapText="1"/>
    </xf>
    <xf numFmtId="0" fontId="15" fillId="0" borderId="0" xfId="0" applyFont="1" applyAlignment="1">
      <alignment horizontal="center"/>
    </xf>
    <xf numFmtId="0" fontId="11" fillId="4" borderId="1" xfId="0" applyFont="1" applyFill="1" applyBorder="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horizontal="left" vertical="center" wrapText="1"/>
    </xf>
    <xf numFmtId="0" fontId="28" fillId="0" borderId="1" xfId="0" applyFont="1" applyBorder="1" applyAlignment="1">
      <alignment horizontal="center" vertical="center"/>
    </xf>
    <xf numFmtId="1" fontId="28" fillId="0" borderId="1" xfId="0" applyNumberFormat="1" applyFont="1" applyBorder="1" applyAlignment="1">
      <alignment horizontal="center" vertical="center"/>
    </xf>
    <xf numFmtId="3" fontId="28" fillId="0" borderId="1" xfId="0" applyNumberFormat="1" applyFont="1" applyBorder="1" applyAlignment="1">
      <alignment horizontal="center" vertical="center"/>
    </xf>
    <xf numFmtId="3" fontId="26" fillId="0" borderId="1" xfId="0" applyNumberFormat="1" applyFont="1" applyBorder="1" applyAlignment="1">
      <alignment horizontal="left" vertical="center" wrapText="1"/>
    </xf>
    <xf numFmtId="0" fontId="7"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5" fillId="2" borderId="1" xfId="1" applyFont="1" applyFill="1" applyBorder="1" applyAlignment="1">
      <alignment vertical="center" wrapText="1"/>
    </xf>
    <xf numFmtId="3" fontId="15" fillId="0" borderId="1" xfId="0" applyNumberFormat="1" applyFont="1" applyBorder="1" applyAlignment="1">
      <alignment horizontal="center" vertical="center"/>
    </xf>
    <xf numFmtId="0" fontId="15" fillId="2" borderId="1" xfId="1" applyFont="1" applyFill="1" applyBorder="1" applyAlignment="1">
      <alignment horizontal="center" vertical="center"/>
    </xf>
    <xf numFmtId="3" fontId="15" fillId="0" borderId="1" xfId="4" applyNumberFormat="1" applyFont="1" applyBorder="1" applyAlignment="1">
      <alignment horizontal="center" vertical="center"/>
    </xf>
    <xf numFmtId="0" fontId="7"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5" fillId="0" borderId="0" xfId="0" applyFont="1" applyAlignment="1">
      <alignment horizontal="center" vertical="center" wrapText="1"/>
    </xf>
    <xf numFmtId="0" fontId="15" fillId="0" borderId="1" xfId="3" applyFont="1" applyBorder="1" applyAlignment="1">
      <alignment horizontal="center" vertical="center" wrapText="1"/>
    </xf>
    <xf numFmtId="0" fontId="29" fillId="0" borderId="0" xfId="0" applyFont="1" applyAlignment="1">
      <alignment horizontal="center" vertical="center"/>
    </xf>
    <xf numFmtId="0" fontId="0" fillId="3" borderId="1" xfId="0" applyFill="1" applyBorder="1"/>
    <xf numFmtId="0" fontId="0" fillId="3" borderId="1" xfId="0" applyFill="1" applyBorder="1" applyAlignment="1">
      <alignment wrapText="1"/>
    </xf>
    <xf numFmtId="0" fontId="0" fillId="0" borderId="0" xfId="0" applyAlignment="1">
      <alignment vertical="center" textRotation="90"/>
    </xf>
    <xf numFmtId="0" fontId="11" fillId="0" borderId="0" xfId="0" applyFont="1" applyAlignment="1">
      <alignment vertical="center" textRotation="90"/>
    </xf>
    <xf numFmtId="0" fontId="15" fillId="3" borderId="1" xfId="3" applyFont="1" applyFill="1" applyBorder="1" applyAlignment="1">
      <alignment horizontal="center" vertical="center"/>
    </xf>
    <xf numFmtId="0" fontId="11" fillId="0" borderId="1" xfId="0" applyFont="1" applyBorder="1" applyAlignment="1">
      <alignment horizontal="center" vertical="center"/>
    </xf>
    <xf numFmtId="0" fontId="18" fillId="0" borderId="1" xfId="0" applyFont="1" applyBorder="1" applyAlignment="1">
      <alignment horizontal="center" vertical="center"/>
    </xf>
    <xf numFmtId="0" fontId="0" fillId="3" borderId="8" xfId="0" applyFill="1" applyBorder="1" applyAlignment="1">
      <alignment horizontal="left" vertical="center"/>
    </xf>
    <xf numFmtId="0" fontId="15" fillId="3" borderId="1" xfId="3" applyFont="1" applyFill="1" applyBorder="1" applyAlignment="1">
      <alignment horizontal="left" vertical="center"/>
    </xf>
    <xf numFmtId="0" fontId="18" fillId="0" borderId="1" xfId="0" applyFont="1" applyBorder="1" applyAlignment="1">
      <alignment horizontal="left" vertical="center"/>
    </xf>
    <xf numFmtId="0" fontId="18" fillId="0" borderId="5" xfId="0" applyFont="1" applyBorder="1" applyAlignment="1">
      <alignment horizontal="left" vertical="center"/>
    </xf>
    <xf numFmtId="0" fontId="0" fillId="3" borderId="0" xfId="0" applyFill="1" applyAlignment="1">
      <alignment horizontal="left" vertical="center"/>
    </xf>
    <xf numFmtId="0" fontId="11" fillId="0" borderId="8" xfId="0" applyFont="1" applyBorder="1" applyAlignment="1">
      <alignment horizontal="left" vertical="center" textRotation="90" readingOrder="1"/>
    </xf>
    <xf numFmtId="0" fontId="0" fillId="3" borderId="1" xfId="0" applyFill="1" applyBorder="1" applyAlignment="1">
      <alignment horizontal="left" vertical="center"/>
    </xf>
    <xf numFmtId="0" fontId="0" fillId="3" borderId="1" xfId="0" applyFill="1" applyBorder="1" applyAlignment="1">
      <alignment horizontal="left" vertical="center" wrapText="1"/>
    </xf>
    <xf numFmtId="0" fontId="11" fillId="0" borderId="16" xfId="0" applyFont="1" applyBorder="1" applyAlignment="1">
      <alignment horizontal="left" vertical="center" textRotation="90" readingOrder="1"/>
    </xf>
    <xf numFmtId="0" fontId="0" fillId="3" borderId="1" xfId="0" applyFill="1" applyBorder="1" applyAlignment="1">
      <alignment horizontal="center" vertical="center"/>
    </xf>
    <xf numFmtId="0" fontId="0" fillId="3" borderId="8" xfId="0" applyFill="1" applyBorder="1" applyAlignment="1">
      <alignment horizontal="center" vertical="center"/>
    </xf>
    <xf numFmtId="3" fontId="0" fillId="0" borderId="8" xfId="0" applyNumberFormat="1" applyBorder="1" applyAlignment="1">
      <alignment horizontal="center" vertical="center" wrapText="1"/>
    </xf>
    <xf numFmtId="0" fontId="0" fillId="3" borderId="8" xfId="0" applyFill="1" applyBorder="1" applyAlignment="1">
      <alignment horizontal="left" vertical="center" wrapText="1"/>
    </xf>
    <xf numFmtId="0" fontId="0" fillId="0" borderId="1" xfId="0" applyBorder="1" applyAlignment="1">
      <alignment horizontal="left" vertical="center"/>
    </xf>
    <xf numFmtId="0" fontId="15" fillId="0" borderId="1" xfId="3" applyFont="1" applyBorder="1" applyAlignment="1">
      <alignment horizontal="center" vertical="center"/>
    </xf>
    <xf numFmtId="0" fontId="28" fillId="0" borderId="1" xfId="0" applyFont="1" applyBorder="1" applyAlignment="1">
      <alignment horizontal="left" vertical="center" wrapText="1"/>
    </xf>
    <xf numFmtId="0" fontId="27" fillId="3" borderId="0" xfId="0" applyFont="1" applyFill="1" applyAlignment="1">
      <alignment vertical="center"/>
    </xf>
    <xf numFmtId="0" fontId="0" fillId="3" borderId="1" xfId="0" applyFill="1" applyBorder="1" applyAlignment="1">
      <alignment vertical="center" textRotation="90"/>
    </xf>
    <xf numFmtId="0" fontId="7" fillId="4" borderId="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0" fillId="0" borderId="5" xfId="0" applyBorder="1" applyAlignment="1">
      <alignment horizontal="center" vertical="center"/>
    </xf>
    <xf numFmtId="0" fontId="15" fillId="0" borderId="5" xfId="3" applyFont="1" applyBorder="1" applyAlignment="1">
      <alignment horizontal="center" vertical="center"/>
    </xf>
    <xf numFmtId="3" fontId="15" fillId="0" borderId="6" xfId="4" applyNumberFormat="1" applyFont="1" applyFill="1" applyBorder="1" applyAlignment="1">
      <alignment horizontal="center" vertical="center"/>
    </xf>
    <xf numFmtId="0" fontId="15" fillId="0" borderId="7" xfId="3" applyFont="1" applyBorder="1" applyAlignment="1">
      <alignment horizontal="center" vertical="center"/>
    </xf>
    <xf numFmtId="0" fontId="15" fillId="0" borderId="8" xfId="3" applyFont="1" applyBorder="1" applyAlignment="1">
      <alignment horizontal="center" vertical="center" wrapText="1"/>
    </xf>
    <xf numFmtId="0" fontId="15" fillId="0" borderId="8" xfId="3" applyFont="1" applyBorder="1" applyAlignment="1">
      <alignment horizontal="center" vertical="center"/>
    </xf>
    <xf numFmtId="3" fontId="15" fillId="0" borderId="9" xfId="4" applyNumberFormat="1" applyFont="1" applyFill="1" applyBorder="1" applyAlignment="1">
      <alignment horizontal="center" vertical="center"/>
    </xf>
    <xf numFmtId="0" fontId="6" fillId="4"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30" fillId="4" borderId="1" xfId="0" applyFont="1" applyFill="1" applyBorder="1" applyAlignment="1">
      <alignment horizontal="center" vertical="center" wrapText="1"/>
    </xf>
    <xf numFmtId="0" fontId="32" fillId="4" borderId="1" xfId="0" applyFont="1" applyFill="1" applyBorder="1" applyAlignment="1">
      <alignment horizontal="center" vertical="center" wrapText="1"/>
    </xf>
    <xf numFmtId="3" fontId="30" fillId="4" borderId="1"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5" fillId="0" borderId="1" xfId="0" applyFont="1" applyBorder="1" applyAlignment="1">
      <alignment horizontal="left" vertical="center" wrapText="1"/>
    </xf>
    <xf numFmtId="0" fontId="0" fillId="0" borderId="1" xfId="0" applyBorder="1"/>
    <xf numFmtId="0" fontId="0" fillId="0" borderId="1" xfId="0" applyBorder="1" applyAlignment="1">
      <alignment wrapText="1"/>
    </xf>
    <xf numFmtId="0" fontId="0" fillId="0" borderId="1" xfId="0" applyBorder="1" applyAlignment="1">
      <alignment horizontal="left" vertical="center" wrapText="1"/>
    </xf>
    <xf numFmtId="0" fontId="34" fillId="2" borderId="1" xfId="1" applyFont="1" applyFill="1" applyBorder="1" applyAlignment="1">
      <alignment vertical="center" wrapText="1"/>
    </xf>
    <xf numFmtId="0" fontId="15"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1" applyFont="1" applyFill="1" applyBorder="1" applyAlignment="1">
      <alignment horizontal="center" vertical="center"/>
    </xf>
    <xf numFmtId="0" fontId="34" fillId="3" borderId="1" xfId="1" applyFont="1" applyFill="1" applyBorder="1" applyAlignment="1">
      <alignment horizontal="center" vertical="center" wrapText="1"/>
    </xf>
    <xf numFmtId="3" fontId="14" fillId="6" borderId="1" xfId="4" applyNumberFormat="1" applyFont="1" applyFill="1" applyBorder="1" applyAlignment="1">
      <alignment horizontal="center" vertical="center"/>
    </xf>
    <xf numFmtId="0" fontId="11" fillId="3"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4" fillId="3" borderId="1" xfId="0" applyFont="1" applyFill="1" applyBorder="1" applyAlignment="1">
      <alignment horizontal="center" vertical="center"/>
    </xf>
    <xf numFmtId="3" fontId="14" fillId="3" borderId="1" xfId="0" applyNumberFormat="1" applyFont="1" applyFill="1" applyBorder="1" applyAlignment="1">
      <alignment horizontal="center" vertical="center"/>
    </xf>
    <xf numFmtId="0" fontId="11"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4" fillId="3" borderId="1" xfId="0" applyFont="1" applyFill="1" applyBorder="1" applyAlignment="1">
      <alignment horizontal="center" vertical="center"/>
    </xf>
    <xf numFmtId="3" fontId="0" fillId="3" borderId="5" xfId="0" applyNumberFormat="1" applyFill="1" applyBorder="1" applyAlignment="1">
      <alignment horizontal="center" vertical="center"/>
    </xf>
    <xf numFmtId="0" fontId="0" fillId="3" borderId="1" xfId="0" applyFill="1" applyBorder="1" applyAlignment="1">
      <alignment vertical="center" wrapText="1"/>
    </xf>
    <xf numFmtId="0" fontId="0" fillId="3" borderId="0" xfId="0" applyFill="1" applyAlignment="1">
      <alignment vertical="center"/>
    </xf>
    <xf numFmtId="0" fontId="35" fillId="0" borderId="0" xfId="0" applyFont="1" applyAlignment="1">
      <alignment horizontal="left" vertical="center"/>
    </xf>
    <xf numFmtId="0" fontId="0" fillId="3" borderId="0" xfId="0" applyFill="1" applyAlignment="1">
      <alignment vertical="center" textRotation="90"/>
    </xf>
    <xf numFmtId="0" fontId="34" fillId="0" borderId="1" xfId="3" applyFont="1" applyBorder="1" applyAlignment="1">
      <alignment horizontal="center" vertical="center" wrapText="1"/>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5" fillId="0" borderId="0" xfId="0" applyFont="1"/>
    <xf numFmtId="0" fontId="12" fillId="0" borderId="0" xfId="0" applyFont="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6" fillId="3" borderId="1" xfId="2" applyFont="1" applyFill="1" applyBorder="1" applyAlignment="1">
      <alignment horizontal="center" vertical="center" wrapText="1"/>
    </xf>
    <xf numFmtId="0" fontId="12" fillId="0" borderId="0" xfId="0" applyFont="1" applyAlignment="1">
      <alignment horizontal="left" vertical="center" wrapText="1"/>
    </xf>
    <xf numFmtId="0" fontId="35" fillId="0" borderId="0" xfId="0" applyFont="1" applyAlignment="1">
      <alignment horizontal="left" vertical="center" wrapText="1"/>
    </xf>
    <xf numFmtId="0" fontId="6" fillId="0" borderId="1" xfId="0" applyFont="1" applyBorder="1" applyAlignment="1">
      <alignment horizontal="center" vertical="center" wrapText="1"/>
    </xf>
    <xf numFmtId="166" fontId="12" fillId="0" borderId="0" xfId="0" applyNumberFormat="1" applyFont="1" applyAlignment="1">
      <alignment horizontal="center" vertical="center"/>
    </xf>
    <xf numFmtId="166" fontId="7" fillId="0" borderId="0" xfId="0" applyNumberFormat="1" applyFont="1" applyAlignment="1">
      <alignment horizontal="center" vertical="center"/>
    </xf>
    <xf numFmtId="166" fontId="11" fillId="0" borderId="0" xfId="0" applyNumberFormat="1" applyFont="1" applyAlignment="1">
      <alignment horizontal="center"/>
    </xf>
    <xf numFmtId="166" fontId="11" fillId="0" borderId="0" xfId="0" applyNumberFormat="1" applyFont="1" applyAlignment="1">
      <alignment horizontal="center" vertical="center"/>
    </xf>
    <xf numFmtId="166" fontId="7" fillId="4" borderId="9" xfId="0" applyNumberFormat="1" applyFont="1" applyFill="1" applyBorder="1" applyAlignment="1">
      <alignment horizontal="center" vertical="center" wrapText="1"/>
    </xf>
    <xf numFmtId="166" fontId="7" fillId="5" borderId="1" xfId="5" applyNumberFormat="1" applyFont="1" applyFill="1" applyBorder="1" applyAlignment="1">
      <alignment horizontal="center" vertical="center" wrapText="1"/>
    </xf>
    <xf numFmtId="0" fontId="0" fillId="0" borderId="0" xfId="0" applyAlignment="1">
      <alignment vertical="center" wrapText="1"/>
    </xf>
    <xf numFmtId="9" fontId="33" fillId="0" borderId="0" xfId="6" applyNumberFormat="1" applyFont="1" applyAlignment="1">
      <alignment horizontal="center" vertical="top"/>
    </xf>
    <xf numFmtId="9" fontId="33" fillId="0" borderId="0" xfId="6" applyNumberFormat="1" applyFont="1" applyAlignment="1">
      <alignment horizontal="center"/>
    </xf>
    <xf numFmtId="0" fontId="21" fillId="0" borderId="0" xfId="6" applyFont="1" applyAlignment="1">
      <alignment horizontal="left"/>
    </xf>
    <xf numFmtId="0" fontId="36" fillId="0" borderId="1" xfId="2" applyFont="1" applyBorder="1" applyAlignment="1">
      <alignment horizontal="center" vertical="center"/>
    </xf>
    <xf numFmtId="0" fontId="7" fillId="0" borderId="1" xfId="0" applyFont="1" applyBorder="1" applyAlignment="1">
      <alignment horizontal="center" vertical="center" wrapText="1"/>
    </xf>
    <xf numFmtId="166" fontId="7" fillId="0" borderId="9" xfId="0" applyNumberFormat="1" applyFont="1" applyBorder="1" applyAlignment="1">
      <alignment horizontal="center" vertical="center" wrapText="1"/>
    </xf>
    <xf numFmtId="166" fontId="7" fillId="0" borderId="1" xfId="5" applyNumberFormat="1" applyFont="1" applyFill="1" applyBorder="1" applyAlignment="1">
      <alignment horizontal="center" vertical="center" wrapText="1"/>
    </xf>
    <xf numFmtId="0" fontId="7" fillId="0" borderId="8" xfId="0" applyFont="1" applyBorder="1" applyAlignment="1">
      <alignment horizontal="center" vertical="center" wrapText="1"/>
    </xf>
    <xf numFmtId="0" fontId="8" fillId="0" borderId="1" xfId="2" applyFont="1" applyBorder="1" applyAlignment="1">
      <alignment horizontal="center" vertical="center" wrapText="1"/>
    </xf>
    <xf numFmtId="0" fontId="6" fillId="0" borderId="1" xfId="2" applyFont="1" applyBorder="1" applyAlignment="1">
      <alignment horizontal="center" vertical="center" wrapText="1"/>
    </xf>
    <xf numFmtId="0" fontId="6" fillId="0" borderId="8" xfId="0" applyFont="1" applyBorder="1" applyAlignment="1">
      <alignment horizontal="left" vertical="center" wrapText="1"/>
    </xf>
    <xf numFmtId="3" fontId="12" fillId="0" borderId="1" xfId="0" applyNumberFormat="1" applyFont="1" applyBorder="1" applyAlignment="1">
      <alignment horizontal="center" vertical="center" wrapText="1"/>
    </xf>
    <xf numFmtId="166" fontId="6" fillId="0" borderId="1" xfId="5" applyNumberFormat="1" applyFont="1" applyFill="1" applyBorder="1" applyAlignment="1">
      <alignment horizontal="center" vertical="center" wrapText="1"/>
    </xf>
    <xf numFmtId="0" fontId="34" fillId="3" borderId="8" xfId="0" applyFont="1" applyFill="1" applyBorder="1" applyAlignment="1">
      <alignment horizontal="center" vertical="center"/>
    </xf>
    <xf numFmtId="0" fontId="0" fillId="0" borderId="3" xfId="0" applyBorder="1" applyAlignment="1">
      <alignment horizontal="center" vertical="center"/>
    </xf>
    <xf numFmtId="0" fontId="12" fillId="0" borderId="3" xfId="0" applyFont="1" applyBorder="1" applyAlignment="1">
      <alignment horizontal="center" vertical="center"/>
    </xf>
    <xf numFmtId="0" fontId="14" fillId="3" borderId="3" xfId="0" applyFont="1" applyFill="1" applyBorder="1" applyAlignment="1">
      <alignment horizontal="center" vertical="center"/>
    </xf>
    <xf numFmtId="0" fontId="21" fillId="0" borderId="0" xfId="6" applyFont="1"/>
    <xf numFmtId="0" fontId="38" fillId="0" borderId="1" xfId="0" applyFont="1" applyBorder="1" applyAlignment="1">
      <alignment horizontal="center" vertical="center"/>
    </xf>
    <xf numFmtId="0" fontId="38" fillId="3" borderId="1" xfId="0" applyFont="1" applyFill="1" applyBorder="1" applyAlignment="1">
      <alignment horizontal="center" vertical="center"/>
    </xf>
    <xf numFmtId="0" fontId="38" fillId="0" borderId="1" xfId="0" applyFont="1" applyBorder="1" applyAlignment="1">
      <alignment vertical="center"/>
    </xf>
    <xf numFmtId="3" fontId="38" fillId="0" borderId="1" xfId="0" applyNumberFormat="1" applyFont="1" applyBorder="1" applyAlignment="1">
      <alignment horizontal="center" vertical="center"/>
    </xf>
    <xf numFmtId="0" fontId="26" fillId="0" borderId="1" xfId="0" applyFont="1" applyBorder="1" applyAlignment="1">
      <alignment vertical="center"/>
    </xf>
    <xf numFmtId="0" fontId="26" fillId="0" borderId="1" xfId="0" applyFont="1" applyBorder="1" applyAlignment="1">
      <alignment horizontal="left" vertical="center" wrapText="1"/>
    </xf>
    <xf numFmtId="0" fontId="28" fillId="0" borderId="1" xfId="0" applyFont="1" applyBorder="1" applyAlignment="1">
      <alignment horizontal="center"/>
    </xf>
    <xf numFmtId="0" fontId="28" fillId="0" borderId="1" xfId="0" applyFont="1" applyBorder="1" applyAlignment="1">
      <alignment horizontal="left" wrapText="1"/>
    </xf>
    <xf numFmtId="1" fontId="28" fillId="0" borderId="1" xfId="0" applyNumberFormat="1" applyFont="1" applyBorder="1" applyAlignment="1">
      <alignment horizontal="center"/>
    </xf>
    <xf numFmtId="3" fontId="28" fillId="0" borderId="1" xfId="0" applyNumberFormat="1" applyFont="1" applyBorder="1" applyAlignment="1">
      <alignment horizontal="center"/>
    </xf>
    <xf numFmtId="3" fontId="26" fillId="0" borderId="1" xfId="0" applyNumberFormat="1" applyFont="1" applyBorder="1" applyAlignment="1">
      <alignment horizontal="left" wrapText="1"/>
    </xf>
    <xf numFmtId="0" fontId="39" fillId="0" borderId="1" xfId="0" applyFont="1" applyBorder="1" applyAlignment="1">
      <alignment horizontal="center" vertical="center"/>
    </xf>
    <xf numFmtId="0" fontId="40" fillId="0" borderId="1" xfId="0" applyFont="1" applyBorder="1" applyAlignment="1">
      <alignment horizontal="center" vertical="center"/>
    </xf>
    <xf numFmtId="0" fontId="12" fillId="0" borderId="1" xfId="0" applyFont="1" applyBorder="1" applyAlignment="1">
      <alignment wrapText="1"/>
    </xf>
    <xf numFmtId="0" fontId="41" fillId="0" borderId="1" xfId="0" applyFont="1" applyBorder="1" applyAlignment="1">
      <alignment horizontal="left" vertical="center" wrapText="1"/>
    </xf>
    <xf numFmtId="0" fontId="7" fillId="3" borderId="8" xfId="0" applyFont="1" applyFill="1" applyBorder="1" applyAlignment="1">
      <alignment horizontal="left" vertical="center"/>
    </xf>
    <xf numFmtId="0" fontId="6" fillId="3" borderId="1" xfId="2" applyFont="1" applyFill="1" applyBorder="1" applyAlignment="1">
      <alignment horizontal="left" vertical="center" wrapText="1"/>
    </xf>
    <xf numFmtId="167" fontId="12" fillId="0" borderId="1" xfId="0" applyNumberFormat="1" applyFont="1" applyBorder="1" applyAlignment="1">
      <alignment horizontal="center" vertical="center"/>
    </xf>
    <xf numFmtId="0" fontId="6" fillId="0" borderId="1" xfId="2" applyFont="1" applyBorder="1" applyAlignment="1">
      <alignment horizontal="left" vertical="center" wrapText="1"/>
    </xf>
    <xf numFmtId="0" fontId="12" fillId="0" borderId="1" xfId="0" applyFont="1" applyBorder="1"/>
    <xf numFmtId="165" fontId="12" fillId="0" borderId="8" xfId="0" applyNumberFormat="1" applyFont="1" applyBorder="1" applyAlignment="1">
      <alignment horizontal="center" vertical="center"/>
    </xf>
    <xf numFmtId="0" fontId="11" fillId="0" borderId="0" xfId="0" applyFont="1" applyAlignment="1">
      <alignment horizontal="center"/>
    </xf>
    <xf numFmtId="0" fontId="6" fillId="0" borderId="8" xfId="2" applyFont="1" applyBorder="1" applyAlignment="1">
      <alignment horizontal="center" vertical="center"/>
    </xf>
    <xf numFmtId="0" fontId="12" fillId="0" borderId="0" xfId="0" applyFont="1" applyAlignment="1">
      <alignment wrapText="1"/>
    </xf>
    <xf numFmtId="0" fontId="11" fillId="0" borderId="0" xfId="0" applyFont="1" applyAlignment="1">
      <alignment vertical="center"/>
    </xf>
    <xf numFmtId="0" fontId="11" fillId="0" borderId="0" xfId="0" applyFont="1"/>
    <xf numFmtId="0" fontId="11" fillId="0" borderId="17" xfId="0" applyFont="1" applyBorder="1"/>
    <xf numFmtId="3" fontId="12" fillId="0" borderId="8" xfId="0" applyNumberFormat="1" applyFont="1" applyBorder="1" applyAlignment="1">
      <alignment horizontal="center" vertical="center"/>
    </xf>
    <xf numFmtId="0" fontId="12" fillId="0" borderId="1" xfId="0" applyFont="1" applyBorder="1" applyAlignment="1">
      <alignment horizontal="left" vertical="center" wrapText="1"/>
    </xf>
    <xf numFmtId="0" fontId="8" fillId="0" borderId="0" xfId="0" applyFont="1" applyAlignment="1">
      <alignment horizontal="center"/>
    </xf>
    <xf numFmtId="166" fontId="6" fillId="0" borderId="9" xfId="0" applyNumberFormat="1" applyFont="1" applyBorder="1" applyAlignment="1">
      <alignment horizontal="center" vertical="center" wrapText="1"/>
    </xf>
    <xf numFmtId="166" fontId="6" fillId="0" borderId="1" xfId="0" applyNumberFormat="1" applyFont="1" applyBorder="1" applyAlignment="1">
      <alignment horizontal="center" vertical="center" wrapText="1"/>
    </xf>
    <xf numFmtId="0" fontId="6" fillId="0" borderId="8" xfId="2" applyFont="1" applyBorder="1" applyAlignment="1">
      <alignment horizontal="center" vertical="center" wrapText="1"/>
    </xf>
    <xf numFmtId="0" fontId="8" fillId="0" borderId="0" xfId="0" applyFont="1"/>
    <xf numFmtId="166" fontId="7" fillId="0" borderId="9" xfId="0" applyNumberFormat="1" applyFont="1" applyBorder="1" applyAlignment="1">
      <alignment horizontal="center" vertical="center"/>
    </xf>
    <xf numFmtId="0" fontId="34" fillId="0" borderId="1" xfId="2" applyFont="1" applyBorder="1" applyAlignment="1">
      <alignment horizontal="center" vertical="center"/>
    </xf>
    <xf numFmtId="0" fontId="43" fillId="0" borderId="1" xfId="2" applyFont="1" applyBorder="1" applyAlignment="1">
      <alignment horizontal="center" vertical="center" wrapText="1"/>
    </xf>
    <xf numFmtId="0" fontId="34" fillId="0" borderId="1" xfId="2" applyFont="1" applyBorder="1" applyAlignment="1">
      <alignment horizontal="center" vertical="center" wrapText="1"/>
    </xf>
    <xf numFmtId="0" fontId="11" fillId="0" borderId="8" xfId="0" applyFont="1" applyBorder="1" applyAlignment="1">
      <alignment horizontal="center" vertical="center" wrapText="1"/>
    </xf>
    <xf numFmtId="166" fontId="6" fillId="0" borderId="1" xfId="0" applyNumberFormat="1" applyFont="1" applyBorder="1" applyAlignment="1">
      <alignment vertical="center"/>
    </xf>
    <xf numFmtId="166" fontId="7" fillId="4" borderId="1" xfId="0" applyNumberFormat="1" applyFont="1" applyFill="1" applyBorder="1" applyAlignment="1">
      <alignment horizontal="center" vertical="center" wrapText="1"/>
    </xf>
    <xf numFmtId="0" fontId="44" fillId="0" borderId="1" xfId="3" applyFont="1" applyBorder="1" applyAlignment="1">
      <alignment horizontal="left" vertical="center"/>
    </xf>
    <xf numFmtId="0" fontId="44" fillId="0" borderId="1" xfId="3" applyFont="1" applyBorder="1" applyAlignment="1">
      <alignment horizontal="center" vertical="center"/>
    </xf>
    <xf numFmtId="3" fontId="44" fillId="0" borderId="1" xfId="4" applyNumberFormat="1" applyFont="1" applyFill="1" applyBorder="1" applyAlignment="1">
      <alignment horizontal="center" vertical="center"/>
    </xf>
    <xf numFmtId="0" fontId="42" fillId="0" borderId="1" xfId="0" applyFont="1" applyBorder="1" applyAlignment="1">
      <alignment horizontal="center" vertical="center"/>
    </xf>
    <xf numFmtId="0" fontId="12" fillId="3" borderId="1" xfId="0" applyFont="1" applyFill="1" applyBorder="1" applyAlignment="1">
      <alignment horizontal="left" vertical="center"/>
    </xf>
    <xf numFmtId="0" fontId="6" fillId="0" borderId="1" xfId="3" applyFont="1" applyBorder="1" applyAlignment="1">
      <alignment horizontal="center" vertical="center" wrapText="1"/>
    </xf>
    <xf numFmtId="0" fontId="12" fillId="3" borderId="1" xfId="0" applyFont="1" applyFill="1" applyBorder="1" applyAlignment="1">
      <alignment horizontal="left" vertical="center" wrapText="1"/>
    </xf>
    <xf numFmtId="9" fontId="33" fillId="0" borderId="0" xfId="6" applyNumberFormat="1" applyFont="1" applyAlignment="1">
      <alignment horizontal="center"/>
    </xf>
    <xf numFmtId="0" fontId="0" fillId="0" borderId="0" xfId="0" applyAlignment="1">
      <alignment horizontal="center"/>
    </xf>
    <xf numFmtId="0" fontId="21" fillId="0" borderId="0" xfId="6" applyFont="1" applyAlignment="1">
      <alignment horizontal="left"/>
    </xf>
    <xf numFmtId="0" fontId="22" fillId="0" borderId="0" xfId="0" applyFont="1" applyAlignment="1">
      <alignment horizontal="left"/>
    </xf>
    <xf numFmtId="0" fontId="21" fillId="0" borderId="0" xfId="6" applyFont="1" applyAlignment="1">
      <alignment horizontal="left" vertical="center" wrapText="1"/>
    </xf>
    <xf numFmtId="0" fontId="8" fillId="4" borderId="0" xfId="0" applyFont="1" applyFill="1" applyAlignment="1">
      <alignment horizontal="center" vertical="center"/>
    </xf>
    <xf numFmtId="0" fontId="8" fillId="4" borderId="0" xfId="0" applyFont="1" applyFill="1" applyAlignment="1">
      <alignment horizontal="center"/>
    </xf>
    <xf numFmtId="0" fontId="31" fillId="4" borderId="0" xfId="0" applyFont="1" applyFill="1" applyAlignment="1">
      <alignment horizontal="center" vertical="center"/>
    </xf>
    <xf numFmtId="0" fontId="12" fillId="0" borderId="0" xfId="0" applyFont="1" applyAlignment="1">
      <alignment horizontal="center" vertical="center" wrapText="1"/>
    </xf>
    <xf numFmtId="0" fontId="15" fillId="0" borderId="0" xfId="0" applyFont="1" applyAlignment="1">
      <alignment horizontal="center" wrapText="1"/>
    </xf>
    <xf numFmtId="0" fontId="15" fillId="0" borderId="10" xfId="0" applyFont="1" applyBorder="1" applyAlignment="1">
      <alignment horizontal="center" wrapText="1"/>
    </xf>
    <xf numFmtId="0" fontId="4" fillId="0" borderId="0" xfId="0" applyFont="1" applyAlignment="1">
      <alignment horizontal="center" vertical="center"/>
    </xf>
    <xf numFmtId="0" fontId="29" fillId="0" borderId="0" xfId="0" applyFont="1" applyAlignment="1">
      <alignment horizontal="left" vertical="center"/>
    </xf>
    <xf numFmtId="0" fontId="29" fillId="0" borderId="10" xfId="0" applyFont="1" applyBorder="1" applyAlignment="1">
      <alignment horizontal="left" vertical="center"/>
    </xf>
    <xf numFmtId="0" fontId="11" fillId="0" borderId="1" xfId="0" applyFont="1" applyBorder="1" applyAlignment="1">
      <alignment horizontal="center" vertical="center"/>
    </xf>
    <xf numFmtId="0" fontId="42" fillId="0" borderId="1" xfId="0" applyFont="1" applyBorder="1" applyAlignment="1">
      <alignment horizontal="center" vertical="center" wrapText="1"/>
    </xf>
    <xf numFmtId="0" fontId="34" fillId="0" borderId="6" xfId="2" applyFont="1" applyBorder="1" applyAlignment="1">
      <alignment horizontal="center" vertical="center" wrapText="1"/>
    </xf>
    <xf numFmtId="0" fontId="34" fillId="0" borderId="17" xfId="2" applyFont="1" applyBorder="1" applyAlignment="1">
      <alignment horizontal="center" vertical="center" wrapText="1"/>
    </xf>
    <xf numFmtId="0" fontId="34" fillId="0" borderId="5" xfId="2" applyFont="1" applyBorder="1" applyAlignment="1">
      <alignment horizontal="center" vertical="center" wrapText="1"/>
    </xf>
    <xf numFmtId="0" fontId="37" fillId="4" borderId="0" xfId="0" applyFont="1" applyFill="1" applyAlignment="1">
      <alignment horizontal="center"/>
    </xf>
    <xf numFmtId="0" fontId="42" fillId="0" borderId="8" xfId="0" applyFont="1" applyBorder="1" applyAlignment="1">
      <alignment horizontal="center" vertical="center" wrapText="1"/>
    </xf>
    <xf numFmtId="166" fontId="6" fillId="0" borderId="8" xfId="0" applyNumberFormat="1" applyFont="1" applyBorder="1" applyAlignment="1">
      <alignment horizontal="center" vertical="center" wrapText="1"/>
    </xf>
    <xf numFmtId="0" fontId="12" fillId="3" borderId="1" xfId="0" applyFont="1" applyFill="1" applyBorder="1" applyAlignment="1">
      <alignment horizontal="center" vertical="center"/>
    </xf>
  </cellXfs>
  <cellStyles count="8">
    <cellStyle name="Гиперссылка" xfId="6" builtinId="8"/>
    <cellStyle name="Обычный" xfId="0" builtinId="0"/>
    <cellStyle name="Обычный_Полки настенные" xfId="3" xr:uid="{00000000-0005-0000-0000-000002000000}"/>
    <cellStyle name="Обычный_Стеллажи кухонные" xfId="1" xr:uid="{00000000-0005-0000-0000-000003000000}"/>
    <cellStyle name="Обычный_Столы" xfId="2" xr:uid="{00000000-0005-0000-0000-000004000000}"/>
    <cellStyle name="Обычный_Тележки-шпильки" xfId="7" xr:uid="{00000000-0005-0000-0000-000005000000}"/>
    <cellStyle name="Пояснение" xfId="5" builtinId="53"/>
    <cellStyle name="Финансовый" xfId="4" builtinId="3"/>
  </cellStyles>
  <dxfs count="137">
    <dxf>
      <font>
        <strike val="0"/>
        <outline val="0"/>
        <shadow val="0"/>
        <u val="none"/>
        <vertAlign val="baseline"/>
        <sz val="12"/>
        <color theme="1"/>
        <name val="Calibri"/>
        <family val="2"/>
        <charset val="204"/>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04"/>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04"/>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u val="none"/>
        <vertAlign val="baseline"/>
        <sz val="12"/>
        <color theme="1"/>
        <name val="Calibri"/>
        <family val="2"/>
        <charset val="204"/>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sz val="12"/>
        <name val="Calibri"/>
        <family val="2"/>
        <charset val="204"/>
        <scheme val="none"/>
      </font>
    </dxf>
    <dxf>
      <border outline="0">
        <bottom style="thin">
          <color rgb="FF000000"/>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family val="2"/>
        <charset val="204"/>
        <scheme val="minor"/>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Calibri"/>
        <family val="2"/>
        <charset val="204"/>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Calibri"/>
        <family val="2"/>
        <charset val="204"/>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2"/>
        <color rgb="FF000000"/>
        <name val="Calibri"/>
        <family val="2"/>
        <charset val="204"/>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rgb="FF000000"/>
        </top>
      </border>
    </dxf>
    <dxf>
      <border outline="0">
        <bottom style="thin">
          <color rgb="FF000000"/>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family val="2"/>
        <charset val="204"/>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04"/>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04"/>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charset val="204"/>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sz val="12"/>
        <name val="Calibri"/>
        <family val="2"/>
        <charset val="204"/>
        <scheme val="none"/>
      </font>
    </dxf>
    <dxf>
      <border outline="0">
        <bottom style="thin">
          <color rgb="FF000000"/>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family val="2"/>
        <charset val="204"/>
        <scheme val="minor"/>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family val="2"/>
        <charset val="204"/>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charset val="204"/>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Calibri"/>
        <family val="2"/>
        <charset val="204"/>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outline="0">
        <bottom style="thin">
          <color rgb="FF000000"/>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family val="2"/>
        <charset val="204"/>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04"/>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04"/>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charset val="204"/>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sz val="12"/>
        <name val="Calibri"/>
        <family val="2"/>
        <charset val="204"/>
        <scheme val="minor"/>
      </font>
    </dxf>
    <dxf>
      <border outline="0">
        <bottom style="thin">
          <color rgb="FF000000"/>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scheme val="minor"/>
      </font>
      <numFmt numFmtId="165" formatCode="_-* #,##0\ _₽_-;\-* #,##0\ _₽_-;_-* &quot;-&quot;??\ _₽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sz val="12"/>
        <name val="Calibri"/>
        <scheme val="none"/>
      </font>
    </dxf>
    <dxf>
      <border outline="0">
        <bottom style="thin">
          <color rgb="FF000000"/>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family val="2"/>
        <charset val="204"/>
        <scheme val="minor"/>
      </font>
      <numFmt numFmtId="165" formatCode="_-* #,##0\ _₽_-;\-* #,##0\ _₽_-;_-* &quot;-&quot;??\ _₽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04"/>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charset val="204"/>
        <scheme val="minor"/>
      </font>
      <numFmt numFmtId="0" formatCode="General"/>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charset val="204"/>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04"/>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charset val="204"/>
        <scheme val="minor"/>
      </font>
      <fill>
        <patternFill patternType="none">
          <fgColor rgb="FF000000"/>
          <bgColor auto="1"/>
        </patternFill>
      </fill>
      <alignment horizontal="left" vertical="center" textRotation="0" wrapText="0" indent="0" justifyLastLine="0" shrinkToFit="0" readingOrder="0"/>
    </dxf>
    <dxf>
      <font>
        <strike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scheme val="minor"/>
      </font>
      <numFmt numFmtId="165" formatCode="_-* #,##0\ _₽_-;\-* #,##0\ _₽_-;_-* &quot;-&quot;??\ _₽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1"/>
      </font>
      <alignment horizontal="left" vertical="center" textRotation="0" indent="0" justifyLastLine="0" shrinkToFit="0" readingOrder="0"/>
    </dxf>
    <dxf>
      <border>
        <bottom style="thin">
          <color rgb="FF000000"/>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vertical="center" indent="0" justifyLastLine="0" shrinkToFit="0" readingOrder="0"/>
    </dxf>
    <dxf>
      <border>
        <bottom style="thin">
          <color indexed="64"/>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scheme val="minor"/>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0" formatCode="General"/>
      <fill>
        <patternFill patternType="solid">
          <fgColor indexed="64"/>
          <bgColor indexed="9"/>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solid">
          <bgColor theme="3" tint="0.79998168889431442"/>
        </patternFill>
      </fill>
      <alignment horizontal="center" vertical="center" textRotation="0"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none"/>
      </font>
      <alignment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none"/>
      </font>
      <alignment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alignment vertical="center" textRotation="0" indent="0" justifyLastLine="0" shrinkToFit="0" readingOrder="0"/>
    </dxf>
    <dxf>
      <font>
        <strike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scheme val="minor"/>
      </font>
      <numFmt numFmtId="165" formatCode="_-* #,##0\ _₽_-;\-* #,##0\ _₽_-;_-* &quot;-&quot;??\ _₽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ont>
        <strike val="0"/>
        <outline val="0"/>
        <shadow val="0"/>
        <u val="none"/>
        <vertAlign val="baseline"/>
        <sz val="12"/>
        <name val="Calibri"/>
        <scheme val="minor"/>
      </font>
    </dxf>
    <dxf>
      <border outline="0">
        <bottom style="thin">
          <color indexed="64"/>
        </bottom>
      </border>
    </dxf>
    <dxf>
      <font>
        <b val="0"/>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scheme val="minor"/>
      </font>
      <numFmt numFmtId="3" formatCode="#,##0"/>
      <fill>
        <patternFill patternType="solid">
          <fgColor indexed="64"/>
          <bgColor rgb="FFFFFF00"/>
        </patternFill>
      </fill>
      <alignment horizontal="center"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sz val="11"/>
        <name val="Calibri"/>
        <scheme val="none"/>
      </font>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scheme val="minor"/>
      </font>
      <numFmt numFmtId="3" formatCode="#,##0"/>
      <fill>
        <patternFill patternType="solid">
          <fgColor indexed="64"/>
          <bgColor rgb="FFFFFF00"/>
        </patternFill>
      </fill>
      <alignment horizontal="center"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ont>
        <strike val="0"/>
        <outline val="0"/>
        <shadow val="0"/>
        <u val="none"/>
        <vertAlign val="baseline"/>
        <sz val="11"/>
        <name val="Calibri"/>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cid:CEAE6A8F-D77D-46F7-874B-97F0A00A5EED" TargetMode="External"/><Relationship Id="rId1" Type="http://schemas.openxmlformats.org/officeDocument/2006/relationships/image" Target="../media/image1.png"/><Relationship Id="rId4"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cid:CEAE6A8F-D77D-46F7-874B-97F0A00A5EED"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129965</xdr:colOff>
      <xdr:row>2</xdr:row>
      <xdr:rowOff>95672</xdr:rowOff>
    </xdr:from>
    <xdr:to>
      <xdr:col>10</xdr:col>
      <xdr:colOff>414868</xdr:colOff>
      <xdr:row>10</xdr:row>
      <xdr:rowOff>16093</xdr:rowOff>
    </xdr:to>
    <xdr:pic>
      <xdr:nvPicPr>
        <xdr:cNvPr id="2" name="CEAE6A8F-D77D-46F7-874B-97F0A00A5EED" descr="rada_price header.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39565" y="468205"/>
          <a:ext cx="6719570" cy="1410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1397000</xdr:colOff>
      <xdr:row>0</xdr:row>
      <xdr:rowOff>102534</xdr:rowOff>
    </xdr:from>
    <xdr:to>
      <xdr:col>6</xdr:col>
      <xdr:colOff>1205955</xdr:colOff>
      <xdr:row>8</xdr:row>
      <xdr:rowOff>185106</xdr:rowOff>
    </xdr:to>
    <xdr:pic>
      <xdr:nvPicPr>
        <xdr:cNvPr id="2" name="CEAE6A8F-D77D-46F7-874B-97F0A00A5EED" descr="rada_price header.png">
          <a:extLst>
            <a:ext uri="{FF2B5EF4-FFF2-40B4-BE49-F238E27FC236}">
              <a16:creationId xmlns:a16="http://schemas.microsoft.com/office/drawing/2014/main" id="{6BD3C4E7-AE98-4171-B67F-C47DFB5F999E}"/>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778250" y="102534"/>
          <a:ext cx="7378155" cy="15621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36285</xdr:colOff>
      <xdr:row>0</xdr:row>
      <xdr:rowOff>18144</xdr:rowOff>
    </xdr:from>
    <xdr:to>
      <xdr:col>2</xdr:col>
      <xdr:colOff>6803</xdr:colOff>
      <xdr:row>11</xdr:row>
      <xdr:rowOff>213338</xdr:rowOff>
    </xdr:to>
    <xdr:pic>
      <xdr:nvPicPr>
        <xdr:cNvPr id="5" name="Рисунок 4">
          <a:extLst>
            <a:ext uri="{FF2B5EF4-FFF2-40B4-BE49-F238E27FC236}">
              <a16:creationId xmlns:a16="http://schemas.microsoft.com/office/drawing/2014/main" id="{4A46D14A-42E0-4979-9A7E-AC8068C8217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9571" y="18144"/>
          <a:ext cx="2367643" cy="229069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1397000</xdr:colOff>
      <xdr:row>0</xdr:row>
      <xdr:rowOff>102534</xdr:rowOff>
    </xdr:from>
    <xdr:to>
      <xdr:col>6</xdr:col>
      <xdr:colOff>1205955</xdr:colOff>
      <xdr:row>8</xdr:row>
      <xdr:rowOff>185106</xdr:rowOff>
    </xdr:to>
    <xdr:pic>
      <xdr:nvPicPr>
        <xdr:cNvPr id="2" name="CEAE6A8F-D77D-46F7-874B-97F0A00A5EED" descr="rada_price header.png">
          <a:extLst>
            <a:ext uri="{FF2B5EF4-FFF2-40B4-BE49-F238E27FC236}">
              <a16:creationId xmlns:a16="http://schemas.microsoft.com/office/drawing/2014/main" id="{E05BFB05-6157-4D6A-BBDD-429D05CE8E4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606800" y="102534"/>
          <a:ext cx="7038430" cy="1587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122464</xdr:rowOff>
    </xdr:from>
    <xdr:to>
      <xdr:col>2</xdr:col>
      <xdr:colOff>190501</xdr:colOff>
      <xdr:row>11</xdr:row>
      <xdr:rowOff>132361</xdr:rowOff>
    </xdr:to>
    <xdr:pic>
      <xdr:nvPicPr>
        <xdr:cNvPr id="5" name="Рисунок 4">
          <a:extLst>
            <a:ext uri="{FF2B5EF4-FFF2-40B4-BE49-F238E27FC236}">
              <a16:creationId xmlns:a16="http://schemas.microsoft.com/office/drawing/2014/main" id="{54E03E18-9A21-58CD-9BB7-85CDB625730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8750" t="16216" r="19933" b="18244"/>
        <a:stretch>
          <a:fillRect/>
        </a:stretch>
      </xdr:blipFill>
      <xdr:spPr>
        <a:xfrm>
          <a:off x="0" y="122464"/>
          <a:ext cx="2694215" cy="215982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16127</xdr:colOff>
      <xdr:row>1</xdr:row>
      <xdr:rowOff>54429</xdr:rowOff>
    </xdr:from>
    <xdr:to>
      <xdr:col>6</xdr:col>
      <xdr:colOff>39842</xdr:colOff>
      <xdr:row>9</xdr:row>
      <xdr:rowOff>111991</xdr:rowOff>
    </xdr:to>
    <xdr:pic>
      <xdr:nvPicPr>
        <xdr:cNvPr id="4" name="CEAE6A8F-D77D-46F7-874B-97F0A00A5EED" descr="rada_price header.png">
          <a:extLst>
            <a:ext uri="{FF2B5EF4-FFF2-40B4-BE49-F238E27FC236}">
              <a16:creationId xmlns:a16="http://schemas.microsoft.com/office/drawing/2014/main" id="{C96FC348-491C-4005-925A-BA36CB0A3951}"/>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320270" y="235858"/>
          <a:ext cx="7153858" cy="1508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335644</xdr:colOff>
      <xdr:row>1</xdr:row>
      <xdr:rowOff>81643</xdr:rowOff>
    </xdr:from>
    <xdr:to>
      <xdr:col>1</xdr:col>
      <xdr:colOff>1859987</xdr:colOff>
      <xdr:row>12</xdr:row>
      <xdr:rowOff>99785</xdr:rowOff>
    </xdr:to>
    <xdr:pic>
      <xdr:nvPicPr>
        <xdr:cNvPr id="5" name="Рисунок 4">
          <a:extLst>
            <a:ext uri="{FF2B5EF4-FFF2-40B4-BE49-F238E27FC236}">
              <a16:creationId xmlns:a16="http://schemas.microsoft.com/office/drawing/2014/main" id="{5D8AF6ED-1319-4993-A578-9975FC1308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0573" y="263072"/>
          <a:ext cx="1524343" cy="20954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1043214</xdr:colOff>
      <xdr:row>0</xdr:row>
      <xdr:rowOff>136074</xdr:rowOff>
    </xdr:from>
    <xdr:to>
      <xdr:col>7</xdr:col>
      <xdr:colOff>444500</xdr:colOff>
      <xdr:row>8</xdr:row>
      <xdr:rowOff>145660</xdr:rowOff>
    </xdr:to>
    <xdr:pic>
      <xdr:nvPicPr>
        <xdr:cNvPr id="5" name="CEAE6A8F-D77D-46F7-874B-97F0A00A5EED" descr="rada_price header.png">
          <a:extLst>
            <a:ext uri="{FF2B5EF4-FFF2-40B4-BE49-F238E27FC236}">
              <a16:creationId xmlns:a16="http://schemas.microsoft.com/office/drawing/2014/main" id="{97843D3C-B205-48DC-B822-F39C3F586434}"/>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583214" y="136074"/>
          <a:ext cx="7456715" cy="1588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235857</xdr:colOff>
      <xdr:row>1</xdr:row>
      <xdr:rowOff>181427</xdr:rowOff>
    </xdr:from>
    <xdr:to>
      <xdr:col>2</xdr:col>
      <xdr:colOff>79326</xdr:colOff>
      <xdr:row>10</xdr:row>
      <xdr:rowOff>45356</xdr:rowOff>
    </xdr:to>
    <xdr:pic>
      <xdr:nvPicPr>
        <xdr:cNvPr id="3" name="Рисунок 2">
          <a:extLst>
            <a:ext uri="{FF2B5EF4-FFF2-40B4-BE49-F238E27FC236}">
              <a16:creationId xmlns:a16="http://schemas.microsoft.com/office/drawing/2014/main" id="{4D675FFB-3453-439C-99CC-9E947739A91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5857" y="362856"/>
          <a:ext cx="2374398" cy="17235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1879259</xdr:colOff>
      <xdr:row>1</xdr:row>
      <xdr:rowOff>39310</xdr:rowOff>
    </xdr:from>
    <xdr:to>
      <xdr:col>7</xdr:col>
      <xdr:colOff>300143</xdr:colOff>
      <xdr:row>8</xdr:row>
      <xdr:rowOff>152082</xdr:rowOff>
    </xdr:to>
    <xdr:pic>
      <xdr:nvPicPr>
        <xdr:cNvPr id="3" name="CEAE6A8F-D77D-46F7-874B-97F0A00A5EED" descr="rada_price header.png">
          <a:extLst>
            <a:ext uri="{FF2B5EF4-FFF2-40B4-BE49-F238E27FC236}">
              <a16:creationId xmlns:a16="http://schemas.microsoft.com/office/drawing/2014/main" id="{9D72A7A3-9244-4BBE-B31D-771225D35C3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393859" y="225577"/>
          <a:ext cx="6430351" cy="1416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190500</xdr:colOff>
      <xdr:row>2</xdr:row>
      <xdr:rowOff>15876</xdr:rowOff>
    </xdr:from>
    <xdr:to>
      <xdr:col>1</xdr:col>
      <xdr:colOff>2222500</xdr:colOff>
      <xdr:row>11</xdr:row>
      <xdr:rowOff>7863</xdr:rowOff>
    </xdr:to>
    <xdr:pic>
      <xdr:nvPicPr>
        <xdr:cNvPr id="6" name="Рисунок 5">
          <a:extLst>
            <a:ext uri="{FF2B5EF4-FFF2-40B4-BE49-F238E27FC236}">
              <a16:creationId xmlns:a16="http://schemas.microsoft.com/office/drawing/2014/main" id="{62F982F0-18CE-46FC-8F2E-8DF42F0EA4F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28625" y="381001"/>
          <a:ext cx="2032000" cy="172236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8927</xdr:colOff>
      <xdr:row>1</xdr:row>
      <xdr:rowOff>18586</xdr:rowOff>
    </xdr:from>
    <xdr:to>
      <xdr:col>7</xdr:col>
      <xdr:colOff>18142</xdr:colOff>
      <xdr:row>8</xdr:row>
      <xdr:rowOff>108666</xdr:rowOff>
    </xdr:to>
    <xdr:pic>
      <xdr:nvPicPr>
        <xdr:cNvPr id="5" name="CEAE6A8F-D77D-46F7-874B-97F0A00A5EED" descr="rada_price header.png">
          <a:extLst>
            <a:ext uri="{FF2B5EF4-FFF2-40B4-BE49-F238E27FC236}">
              <a16:creationId xmlns:a16="http://schemas.microsoft.com/office/drawing/2014/main" id="{DA13BFE9-084B-4ADA-B281-978030BB9EF9}"/>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508356" y="218157"/>
          <a:ext cx="7230072" cy="1586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81642</xdr:colOff>
      <xdr:row>0</xdr:row>
      <xdr:rowOff>117928</xdr:rowOff>
    </xdr:from>
    <xdr:to>
      <xdr:col>1</xdr:col>
      <xdr:colOff>2412186</xdr:colOff>
      <xdr:row>11</xdr:row>
      <xdr:rowOff>127000</xdr:rowOff>
    </xdr:to>
    <xdr:pic>
      <xdr:nvPicPr>
        <xdr:cNvPr id="3" name="Рисунок 2">
          <a:extLst>
            <a:ext uri="{FF2B5EF4-FFF2-40B4-BE49-F238E27FC236}">
              <a16:creationId xmlns:a16="http://schemas.microsoft.com/office/drawing/2014/main" id="{31C42F47-695C-4AB3-859C-12D07402F2E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08428" y="117928"/>
          <a:ext cx="2330544" cy="243114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8927</xdr:colOff>
      <xdr:row>1</xdr:row>
      <xdr:rowOff>18586</xdr:rowOff>
    </xdr:from>
    <xdr:to>
      <xdr:col>7</xdr:col>
      <xdr:colOff>18142</xdr:colOff>
      <xdr:row>8</xdr:row>
      <xdr:rowOff>108666</xdr:rowOff>
    </xdr:to>
    <xdr:pic>
      <xdr:nvPicPr>
        <xdr:cNvPr id="2" name="CEAE6A8F-D77D-46F7-874B-97F0A00A5EED" descr="rada_price header.png">
          <a:extLst>
            <a:ext uri="{FF2B5EF4-FFF2-40B4-BE49-F238E27FC236}">
              <a16:creationId xmlns:a16="http://schemas.microsoft.com/office/drawing/2014/main" id="{6F2F056D-49E2-4430-9F60-DA29EDD5C345}"/>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504727" y="215436"/>
          <a:ext cx="7222815" cy="1569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54429</xdr:colOff>
      <xdr:row>0</xdr:row>
      <xdr:rowOff>154214</xdr:rowOff>
    </xdr:from>
    <xdr:to>
      <xdr:col>1</xdr:col>
      <xdr:colOff>2340961</xdr:colOff>
      <xdr:row>11</xdr:row>
      <xdr:rowOff>18675</xdr:rowOff>
    </xdr:to>
    <xdr:pic>
      <xdr:nvPicPr>
        <xdr:cNvPr id="5" name="Рисунок 4">
          <a:extLst>
            <a:ext uri="{FF2B5EF4-FFF2-40B4-BE49-F238E27FC236}">
              <a16:creationId xmlns:a16="http://schemas.microsoft.com/office/drawing/2014/main" id="{7D70700F-AD58-4402-BCF3-AF8F484A4F9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81215" y="154214"/>
          <a:ext cx="2286532" cy="2286532"/>
        </a:xfrm>
        <a:prstGeom prst="rect">
          <a:avLst/>
        </a:prstGeom>
      </xdr:spPr>
    </xdr:pic>
    <xdr:clientData/>
  </xdr:twoCellAnchor>
  <xdr:twoCellAnchor editAs="oneCell">
    <xdr:from>
      <xdr:col>1</xdr:col>
      <xdr:colOff>27215</xdr:colOff>
      <xdr:row>38</xdr:row>
      <xdr:rowOff>72571</xdr:rowOff>
    </xdr:from>
    <xdr:to>
      <xdr:col>1</xdr:col>
      <xdr:colOff>2351639</xdr:colOff>
      <xdr:row>38</xdr:row>
      <xdr:rowOff>2139784</xdr:rowOff>
    </xdr:to>
    <xdr:pic>
      <xdr:nvPicPr>
        <xdr:cNvPr id="7" name="Рисунок 6">
          <a:extLst>
            <a:ext uri="{FF2B5EF4-FFF2-40B4-BE49-F238E27FC236}">
              <a16:creationId xmlns:a16="http://schemas.microsoft.com/office/drawing/2014/main" id="{B6695D43-4815-42BC-A800-207A811DA6E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54001" y="18596428"/>
          <a:ext cx="2324424" cy="206721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304800</xdr:colOff>
      <xdr:row>2</xdr:row>
      <xdr:rowOff>100874</xdr:rowOff>
    </xdr:to>
    <xdr:sp macro="" textlink="">
      <xdr:nvSpPr>
        <xdr:cNvPr id="3" name="AutoShape 1" descr="C:\Users\simochkova\Desktop\РАДА 04.04.2025\Для продаж\Маркетинг\картинки\2025-09-07_030001.png">
          <a:extLst>
            <a:ext uri="{FF2B5EF4-FFF2-40B4-BE49-F238E27FC236}">
              <a16:creationId xmlns:a16="http://schemas.microsoft.com/office/drawing/2014/main" id="{F6710114-D13A-4260-893B-8F6C8EA63609}"/>
            </a:ext>
          </a:extLst>
        </xdr:cNvPr>
        <xdr:cNvSpPr>
          <a:spLocks noChangeAspect="1" noChangeArrowheads="1"/>
        </xdr:cNvSpPr>
      </xdr:nvSpPr>
      <xdr:spPr bwMode="auto">
        <a:xfrm>
          <a:off x="0" y="1841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100874</xdr:rowOff>
    </xdr:to>
    <xdr:sp macro="" textlink="">
      <xdr:nvSpPr>
        <xdr:cNvPr id="4" name="AutoShape 2" descr="C:\Users\simochkova\Desktop\РАДА 04.04.2025\Для продаж\Маркетинг\картинки\2025-09-07_030001.png">
          <a:extLst>
            <a:ext uri="{FF2B5EF4-FFF2-40B4-BE49-F238E27FC236}">
              <a16:creationId xmlns:a16="http://schemas.microsoft.com/office/drawing/2014/main" id="{E5BB5F40-8794-4E3B-9902-F26C6FAB8EE3}"/>
            </a:ext>
          </a:extLst>
        </xdr:cNvPr>
        <xdr:cNvSpPr>
          <a:spLocks noChangeAspect="1" noChangeArrowheads="1"/>
        </xdr:cNvSpPr>
      </xdr:nvSpPr>
      <xdr:spPr bwMode="auto">
        <a:xfrm>
          <a:off x="0" y="18415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100874</xdr:rowOff>
    </xdr:to>
    <xdr:sp macro="" textlink="">
      <xdr:nvSpPr>
        <xdr:cNvPr id="5" name="AutoShape 4" descr="C:\Users\simochkova\Desktop\РАДА 04.04.2025\Для продаж\Маркетинг\картинки\2025-09-07_030001.png">
          <a:extLst>
            <a:ext uri="{FF2B5EF4-FFF2-40B4-BE49-F238E27FC236}">
              <a16:creationId xmlns:a16="http://schemas.microsoft.com/office/drawing/2014/main" id="{C16556AC-249B-4616-9193-B68C07BA8E59}"/>
            </a:ext>
          </a:extLst>
        </xdr:cNvPr>
        <xdr:cNvSpPr>
          <a:spLocks noChangeAspect="1" noChangeArrowheads="1"/>
        </xdr:cNvSpPr>
      </xdr:nvSpPr>
      <xdr:spPr bwMode="auto">
        <a:xfrm>
          <a:off x="0" y="7366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1843676</xdr:colOff>
      <xdr:row>1</xdr:row>
      <xdr:rowOff>161407</xdr:rowOff>
    </xdr:from>
    <xdr:to>
      <xdr:col>7</xdr:col>
      <xdr:colOff>2198914</xdr:colOff>
      <xdr:row>10</xdr:row>
      <xdr:rowOff>153074</xdr:rowOff>
    </xdr:to>
    <xdr:pic>
      <xdr:nvPicPr>
        <xdr:cNvPr id="7" name="CEAE6A8F-D77D-46F7-874B-97F0A00A5EED" descr="rada_price header.png">
          <a:extLst>
            <a:ext uri="{FF2B5EF4-FFF2-40B4-BE49-F238E27FC236}">
              <a16:creationId xmlns:a16="http://schemas.microsoft.com/office/drawing/2014/main" id="{1611DCD5-4206-4EB4-9C02-B05B4F76DA36}"/>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843676" y="346464"/>
          <a:ext cx="7975238" cy="1657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166160</xdr:colOff>
      <xdr:row>1</xdr:row>
      <xdr:rowOff>9073</xdr:rowOff>
    </xdr:from>
    <xdr:to>
      <xdr:col>1</xdr:col>
      <xdr:colOff>1731079</xdr:colOff>
      <xdr:row>13</xdr:row>
      <xdr:rowOff>154215</xdr:rowOff>
    </xdr:to>
    <xdr:pic>
      <xdr:nvPicPr>
        <xdr:cNvPr id="8" name="Рисунок 7">
          <a:extLst>
            <a:ext uri="{FF2B5EF4-FFF2-40B4-BE49-F238E27FC236}">
              <a16:creationId xmlns:a16="http://schemas.microsoft.com/office/drawing/2014/main" id="{B6E6A07D-1844-46A5-B421-4D01FB300C7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6160" y="208644"/>
          <a:ext cx="1746348" cy="26035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304800</xdr:colOff>
      <xdr:row>2</xdr:row>
      <xdr:rowOff>100874</xdr:rowOff>
    </xdr:to>
    <xdr:sp macro="" textlink="">
      <xdr:nvSpPr>
        <xdr:cNvPr id="2" name="AutoShape 1" descr="C:\Users\simochkova\Desktop\РАДА 04.04.2025\Для продаж\Маркетинг\картинки\2025-09-07_030001.png">
          <a:extLst>
            <a:ext uri="{FF2B5EF4-FFF2-40B4-BE49-F238E27FC236}">
              <a16:creationId xmlns:a16="http://schemas.microsoft.com/office/drawing/2014/main" id="{CB659A69-1C23-4672-B098-AE9A0A5C2A29}"/>
            </a:ext>
          </a:extLst>
        </xdr:cNvPr>
        <xdr:cNvSpPr>
          <a:spLocks noChangeAspect="1" noChangeArrowheads="1"/>
        </xdr:cNvSpPr>
      </xdr:nvSpPr>
      <xdr:spPr bwMode="auto">
        <a:xfrm>
          <a:off x="177800" y="196850"/>
          <a:ext cx="304800" cy="29772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100874</xdr:rowOff>
    </xdr:to>
    <xdr:sp macro="" textlink="">
      <xdr:nvSpPr>
        <xdr:cNvPr id="3" name="AutoShape 2" descr="C:\Users\simochkova\Desktop\РАДА 04.04.2025\Для продаж\Маркетинг\картинки\2025-09-07_030001.png">
          <a:extLst>
            <a:ext uri="{FF2B5EF4-FFF2-40B4-BE49-F238E27FC236}">
              <a16:creationId xmlns:a16="http://schemas.microsoft.com/office/drawing/2014/main" id="{98FE8403-E465-43D6-90CC-DCAF954887B2}"/>
            </a:ext>
          </a:extLst>
        </xdr:cNvPr>
        <xdr:cNvSpPr>
          <a:spLocks noChangeAspect="1" noChangeArrowheads="1"/>
        </xdr:cNvSpPr>
      </xdr:nvSpPr>
      <xdr:spPr bwMode="auto">
        <a:xfrm>
          <a:off x="177800" y="196850"/>
          <a:ext cx="304800" cy="29772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100874</xdr:rowOff>
    </xdr:to>
    <xdr:sp macro="" textlink="">
      <xdr:nvSpPr>
        <xdr:cNvPr id="4" name="AutoShape 4" descr="C:\Users\simochkova\Desktop\РАДА 04.04.2025\Для продаж\Маркетинг\картинки\2025-09-07_030001.png">
          <a:extLst>
            <a:ext uri="{FF2B5EF4-FFF2-40B4-BE49-F238E27FC236}">
              <a16:creationId xmlns:a16="http://schemas.microsoft.com/office/drawing/2014/main" id="{3C1ED2C5-217B-47D5-8248-F8D89EB7F32A}"/>
            </a:ext>
          </a:extLst>
        </xdr:cNvPr>
        <xdr:cNvSpPr>
          <a:spLocks noChangeAspect="1" noChangeArrowheads="1"/>
        </xdr:cNvSpPr>
      </xdr:nvSpPr>
      <xdr:spPr bwMode="auto">
        <a:xfrm>
          <a:off x="177800" y="787400"/>
          <a:ext cx="304800" cy="29772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2412999</xdr:colOff>
      <xdr:row>1</xdr:row>
      <xdr:rowOff>80142</xdr:rowOff>
    </xdr:from>
    <xdr:to>
      <xdr:col>7</xdr:col>
      <xdr:colOff>18142</xdr:colOff>
      <xdr:row>10</xdr:row>
      <xdr:rowOff>154953</xdr:rowOff>
    </xdr:to>
    <xdr:pic>
      <xdr:nvPicPr>
        <xdr:cNvPr id="8" name="CEAE6A8F-D77D-46F7-874B-97F0A00A5EED" descr="rada_price header.png">
          <a:extLst>
            <a:ext uri="{FF2B5EF4-FFF2-40B4-BE49-F238E27FC236}">
              <a16:creationId xmlns:a16="http://schemas.microsoft.com/office/drawing/2014/main" id="{B5E0C78D-2070-45A2-BFE0-5F4DFB8C5886}"/>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594428" y="279713"/>
          <a:ext cx="8336643" cy="1870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54429</xdr:colOff>
      <xdr:row>1</xdr:row>
      <xdr:rowOff>136071</xdr:rowOff>
    </xdr:from>
    <xdr:to>
      <xdr:col>2</xdr:col>
      <xdr:colOff>1141</xdr:colOff>
      <xdr:row>13</xdr:row>
      <xdr:rowOff>146898</xdr:rowOff>
    </xdr:to>
    <xdr:pic>
      <xdr:nvPicPr>
        <xdr:cNvPr id="10" name="Рисунок 9">
          <a:extLst>
            <a:ext uri="{FF2B5EF4-FFF2-40B4-BE49-F238E27FC236}">
              <a16:creationId xmlns:a16="http://schemas.microsoft.com/office/drawing/2014/main" id="{FC57BCAA-9FAE-46E6-B875-891D3919B4D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5858" y="335642"/>
          <a:ext cx="2283058" cy="25326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2188219</xdr:colOff>
      <xdr:row>1</xdr:row>
      <xdr:rowOff>82189</xdr:rowOff>
    </xdr:from>
    <xdr:to>
      <xdr:col>6</xdr:col>
      <xdr:colOff>558954</xdr:colOff>
      <xdr:row>9</xdr:row>
      <xdr:rowOff>158639</xdr:rowOff>
    </xdr:to>
    <xdr:pic>
      <xdr:nvPicPr>
        <xdr:cNvPr id="2" name="CEAE6A8F-D77D-46F7-874B-97F0A00A5EED" descr="rada_price header.png">
          <a:extLst>
            <a:ext uri="{FF2B5EF4-FFF2-40B4-BE49-F238E27FC236}">
              <a16:creationId xmlns:a16="http://schemas.microsoft.com/office/drawing/2014/main" id="{0AA71AA8-2193-4574-AE2A-FCE7625C5AD1}"/>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982876" y="278132"/>
          <a:ext cx="8037249" cy="1643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129723</xdr:colOff>
      <xdr:row>1</xdr:row>
      <xdr:rowOff>137342</xdr:rowOff>
    </xdr:from>
    <xdr:to>
      <xdr:col>2</xdr:col>
      <xdr:colOff>67204</xdr:colOff>
      <xdr:row>10</xdr:row>
      <xdr:rowOff>232775</xdr:rowOff>
    </xdr:to>
    <xdr:pic>
      <xdr:nvPicPr>
        <xdr:cNvPr id="5" name="Рисунок 4">
          <a:extLst>
            <a:ext uri="{FF2B5EF4-FFF2-40B4-BE49-F238E27FC236}">
              <a16:creationId xmlns:a16="http://schemas.microsoft.com/office/drawing/2014/main" id="{490DF39D-6563-461B-BC3D-F5D28429B342}"/>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2268" t="25008" r="23657" b="23171"/>
        <a:stretch/>
      </xdr:blipFill>
      <xdr:spPr>
        <a:xfrm>
          <a:off x="129723" y="336913"/>
          <a:ext cx="2631695" cy="18915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109605</xdr:colOff>
      <xdr:row>0</xdr:row>
      <xdr:rowOff>84568</xdr:rowOff>
    </xdr:from>
    <xdr:to>
      <xdr:col>3</xdr:col>
      <xdr:colOff>5076554</xdr:colOff>
      <xdr:row>7</xdr:row>
      <xdr:rowOff>174746</xdr:rowOff>
    </xdr:to>
    <xdr:pic>
      <xdr:nvPicPr>
        <xdr:cNvPr id="5" name="CEAE6A8F-D77D-46F7-874B-97F0A00A5EED" descr="rada_price header.png">
          <a:extLst>
            <a:ext uri="{FF2B5EF4-FFF2-40B4-BE49-F238E27FC236}">
              <a16:creationId xmlns:a16="http://schemas.microsoft.com/office/drawing/2014/main" id="{D8726919-0528-48CA-822A-F4537D45207E}"/>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101691" y="84568"/>
          <a:ext cx="6904606" cy="1385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145143</xdr:colOff>
      <xdr:row>1</xdr:row>
      <xdr:rowOff>154214</xdr:rowOff>
    </xdr:from>
    <xdr:to>
      <xdr:col>2</xdr:col>
      <xdr:colOff>61180</xdr:colOff>
      <xdr:row>10</xdr:row>
      <xdr:rowOff>24493</xdr:rowOff>
    </xdr:to>
    <xdr:pic>
      <xdr:nvPicPr>
        <xdr:cNvPr id="4" name="Рисунок 3">
          <a:extLst>
            <a:ext uri="{FF2B5EF4-FFF2-40B4-BE49-F238E27FC236}">
              <a16:creationId xmlns:a16="http://schemas.microsoft.com/office/drawing/2014/main" id="{0A429A54-66E1-4BA1-A918-1244CF53615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5143" y="335643"/>
          <a:ext cx="2132187" cy="15784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20146</xdr:colOff>
      <xdr:row>0</xdr:row>
      <xdr:rowOff>136616</xdr:rowOff>
    </xdr:from>
    <xdr:to>
      <xdr:col>6</xdr:col>
      <xdr:colOff>776667</xdr:colOff>
      <xdr:row>9</xdr:row>
      <xdr:rowOff>13495</xdr:rowOff>
    </xdr:to>
    <xdr:pic>
      <xdr:nvPicPr>
        <xdr:cNvPr id="2" name="CEAE6A8F-D77D-46F7-874B-97F0A00A5EED" descr="rada_price header.png">
          <a:extLst>
            <a:ext uri="{FF2B5EF4-FFF2-40B4-BE49-F238E27FC236}">
              <a16:creationId xmlns:a16="http://schemas.microsoft.com/office/drawing/2014/main" id="{DA6D3ABA-80B9-499D-9F87-236F33C66EC6}"/>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614575" y="136616"/>
          <a:ext cx="8167878" cy="1673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172357</xdr:colOff>
      <xdr:row>0</xdr:row>
      <xdr:rowOff>163286</xdr:rowOff>
    </xdr:from>
    <xdr:to>
      <xdr:col>1</xdr:col>
      <xdr:colOff>2339851</xdr:colOff>
      <xdr:row>10</xdr:row>
      <xdr:rowOff>190499</xdr:rowOff>
    </xdr:to>
    <xdr:pic>
      <xdr:nvPicPr>
        <xdr:cNvPr id="5" name="Рисунок 4">
          <a:extLst>
            <a:ext uri="{FF2B5EF4-FFF2-40B4-BE49-F238E27FC236}">
              <a16:creationId xmlns:a16="http://schemas.microsoft.com/office/drawing/2014/main" id="{F4B1399B-27E7-48FF-A23F-145A4C28F7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2357" y="163286"/>
          <a:ext cx="2376137" cy="202292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2</xdr:col>
      <xdr:colOff>66713</xdr:colOff>
      <xdr:row>1</xdr:row>
      <xdr:rowOff>9618</xdr:rowOff>
    </xdr:from>
    <xdr:to>
      <xdr:col>5</xdr:col>
      <xdr:colOff>1104750</xdr:colOff>
      <xdr:row>9</xdr:row>
      <xdr:rowOff>87580</xdr:rowOff>
    </xdr:to>
    <xdr:pic>
      <xdr:nvPicPr>
        <xdr:cNvPr id="2" name="CEAE6A8F-D77D-46F7-874B-97F0A00A5EED" descr="rada_price header.png">
          <a:extLst>
            <a:ext uri="{FF2B5EF4-FFF2-40B4-BE49-F238E27FC236}">
              <a16:creationId xmlns:a16="http://schemas.microsoft.com/office/drawing/2014/main" id="{914C94C1-0290-4961-878F-8C57D1EA33BB}"/>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670213" y="210701"/>
          <a:ext cx="8171204" cy="1686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26846</xdr:colOff>
      <xdr:row>2</xdr:row>
      <xdr:rowOff>169333</xdr:rowOff>
    </xdr:from>
    <xdr:to>
      <xdr:col>2</xdr:col>
      <xdr:colOff>0</xdr:colOff>
      <xdr:row>10</xdr:row>
      <xdr:rowOff>48613</xdr:rowOff>
    </xdr:to>
    <xdr:pic>
      <xdr:nvPicPr>
        <xdr:cNvPr id="5" name="Рисунок 4">
          <a:extLst>
            <a:ext uri="{FF2B5EF4-FFF2-40B4-BE49-F238E27FC236}">
              <a16:creationId xmlns:a16="http://schemas.microsoft.com/office/drawing/2014/main" id="{4ED70AF7-B26B-4C26-B043-E5D7338A495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8513" y="571500"/>
          <a:ext cx="2364987" cy="148794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2</xdr:col>
      <xdr:colOff>20146</xdr:colOff>
      <xdr:row>0</xdr:row>
      <xdr:rowOff>136616</xdr:rowOff>
    </xdr:from>
    <xdr:to>
      <xdr:col>6</xdr:col>
      <xdr:colOff>776667</xdr:colOff>
      <xdr:row>9</xdr:row>
      <xdr:rowOff>13495</xdr:rowOff>
    </xdr:to>
    <xdr:pic>
      <xdr:nvPicPr>
        <xdr:cNvPr id="2" name="CEAE6A8F-D77D-46F7-874B-97F0A00A5EED" descr="rada_price header.png">
          <a:extLst>
            <a:ext uri="{FF2B5EF4-FFF2-40B4-BE49-F238E27FC236}">
              <a16:creationId xmlns:a16="http://schemas.microsoft.com/office/drawing/2014/main" id="{6F8CF181-D2FA-47A1-AB43-9CCE34BA6725}"/>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617296" y="136616"/>
          <a:ext cx="8160621" cy="164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154214</xdr:colOff>
      <xdr:row>0</xdr:row>
      <xdr:rowOff>131846</xdr:rowOff>
    </xdr:from>
    <xdr:to>
      <xdr:col>1</xdr:col>
      <xdr:colOff>2131785</xdr:colOff>
      <xdr:row>11</xdr:row>
      <xdr:rowOff>96860</xdr:rowOff>
    </xdr:to>
    <xdr:pic>
      <xdr:nvPicPr>
        <xdr:cNvPr id="5" name="Рисунок 4">
          <a:extLst>
            <a:ext uri="{FF2B5EF4-FFF2-40B4-BE49-F238E27FC236}">
              <a16:creationId xmlns:a16="http://schemas.microsoft.com/office/drawing/2014/main" id="{634BC329-6389-419A-9749-AD4A2923D4B8}"/>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5751" t="10067" r="16630" b="11337"/>
        <a:stretch/>
      </xdr:blipFill>
      <xdr:spPr>
        <a:xfrm>
          <a:off x="362857" y="131846"/>
          <a:ext cx="1977571" cy="22809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2</xdr:col>
      <xdr:colOff>20146</xdr:colOff>
      <xdr:row>0</xdr:row>
      <xdr:rowOff>136616</xdr:rowOff>
    </xdr:from>
    <xdr:to>
      <xdr:col>6</xdr:col>
      <xdr:colOff>776667</xdr:colOff>
      <xdr:row>9</xdr:row>
      <xdr:rowOff>13495</xdr:rowOff>
    </xdr:to>
    <xdr:pic>
      <xdr:nvPicPr>
        <xdr:cNvPr id="2" name="CEAE6A8F-D77D-46F7-874B-97F0A00A5EED" descr="rada_price header.png">
          <a:extLst>
            <a:ext uri="{FF2B5EF4-FFF2-40B4-BE49-F238E27FC236}">
              <a16:creationId xmlns:a16="http://schemas.microsoft.com/office/drawing/2014/main" id="{D0BA3A5B-1371-406C-AC4D-21371E3A4C26}"/>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617296" y="136616"/>
          <a:ext cx="8160621" cy="164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136071</xdr:colOff>
      <xdr:row>2</xdr:row>
      <xdr:rowOff>117928</xdr:rowOff>
    </xdr:from>
    <xdr:to>
      <xdr:col>2</xdr:col>
      <xdr:colOff>25945</xdr:colOff>
      <xdr:row>9</xdr:row>
      <xdr:rowOff>100330</xdr:rowOff>
    </xdr:to>
    <xdr:pic>
      <xdr:nvPicPr>
        <xdr:cNvPr id="6" name="Рисунок 5">
          <a:extLst>
            <a:ext uri="{FF2B5EF4-FFF2-40B4-BE49-F238E27FC236}">
              <a16:creationId xmlns:a16="http://schemas.microsoft.com/office/drawing/2014/main" id="{0B0E0D37-4CA0-4022-8BAE-12AA068C18E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6071" y="517071"/>
          <a:ext cx="2748644" cy="137432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2</xdr:col>
      <xdr:colOff>20146</xdr:colOff>
      <xdr:row>0</xdr:row>
      <xdr:rowOff>136616</xdr:rowOff>
    </xdr:from>
    <xdr:to>
      <xdr:col>6</xdr:col>
      <xdr:colOff>776667</xdr:colOff>
      <xdr:row>9</xdr:row>
      <xdr:rowOff>13495</xdr:rowOff>
    </xdr:to>
    <xdr:pic>
      <xdr:nvPicPr>
        <xdr:cNvPr id="2" name="CEAE6A8F-D77D-46F7-874B-97F0A00A5EED" descr="rada_price header.png">
          <a:extLst>
            <a:ext uri="{FF2B5EF4-FFF2-40B4-BE49-F238E27FC236}">
              <a16:creationId xmlns:a16="http://schemas.microsoft.com/office/drawing/2014/main" id="{E3ED9C40-16FC-40AF-BA4E-7B16B48984F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617296" y="136616"/>
          <a:ext cx="8160621" cy="164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108857</xdr:colOff>
      <xdr:row>2</xdr:row>
      <xdr:rowOff>122169</xdr:rowOff>
    </xdr:from>
    <xdr:to>
      <xdr:col>2</xdr:col>
      <xdr:colOff>24311</xdr:colOff>
      <xdr:row>10</xdr:row>
      <xdr:rowOff>20683</xdr:rowOff>
    </xdr:to>
    <xdr:pic>
      <xdr:nvPicPr>
        <xdr:cNvPr id="6" name="Рисунок 5">
          <a:extLst>
            <a:ext uri="{FF2B5EF4-FFF2-40B4-BE49-F238E27FC236}">
              <a16:creationId xmlns:a16="http://schemas.microsoft.com/office/drawing/2014/main" id="{D34D2F93-ECE3-4AC8-9BAA-A78381FF0AD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8857" y="521312"/>
          <a:ext cx="3093357" cy="14925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109605</xdr:colOff>
      <xdr:row>0</xdr:row>
      <xdr:rowOff>84568</xdr:rowOff>
    </xdr:from>
    <xdr:to>
      <xdr:col>3</xdr:col>
      <xdr:colOff>5076554</xdr:colOff>
      <xdr:row>7</xdr:row>
      <xdr:rowOff>174746</xdr:rowOff>
    </xdr:to>
    <xdr:pic>
      <xdr:nvPicPr>
        <xdr:cNvPr id="3" name="CEAE6A8F-D77D-46F7-874B-97F0A00A5EED" descr="rada_price header.png">
          <a:extLst>
            <a:ext uri="{FF2B5EF4-FFF2-40B4-BE49-F238E27FC236}">
              <a16:creationId xmlns:a16="http://schemas.microsoft.com/office/drawing/2014/main" id="{C643F256-17E0-474B-8893-140CD2AA6895}"/>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332105" y="84568"/>
          <a:ext cx="6757649" cy="1379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87710</xdr:colOff>
      <xdr:row>2</xdr:row>
      <xdr:rowOff>99785</xdr:rowOff>
    </xdr:from>
    <xdr:to>
      <xdr:col>1</xdr:col>
      <xdr:colOff>2437783</xdr:colOff>
      <xdr:row>10</xdr:row>
      <xdr:rowOff>24669</xdr:rowOff>
    </xdr:to>
    <xdr:pic>
      <xdr:nvPicPr>
        <xdr:cNvPr id="5" name="Рисунок 4">
          <a:extLst>
            <a:ext uri="{FF2B5EF4-FFF2-40B4-BE49-F238E27FC236}">
              <a16:creationId xmlns:a16="http://schemas.microsoft.com/office/drawing/2014/main" id="{0C5DA058-1CFE-45B5-A1B0-C0AE52964B35}"/>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6377" t="30968" r="26004" b="29505"/>
        <a:stretch/>
      </xdr:blipFill>
      <xdr:spPr>
        <a:xfrm>
          <a:off x="314496" y="462642"/>
          <a:ext cx="2350073" cy="14630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1700902</xdr:colOff>
      <xdr:row>1</xdr:row>
      <xdr:rowOff>72573</xdr:rowOff>
    </xdr:from>
    <xdr:to>
      <xdr:col>7</xdr:col>
      <xdr:colOff>70367</xdr:colOff>
      <xdr:row>9</xdr:row>
      <xdr:rowOff>149023</xdr:rowOff>
    </xdr:to>
    <xdr:pic>
      <xdr:nvPicPr>
        <xdr:cNvPr id="3" name="CEAE6A8F-D77D-46F7-874B-97F0A00A5EED" descr="rada_price header.png">
          <a:extLst>
            <a:ext uri="{FF2B5EF4-FFF2-40B4-BE49-F238E27FC236}">
              <a16:creationId xmlns:a16="http://schemas.microsoft.com/office/drawing/2014/main" id="{29A3C53B-62C0-4C7B-9B69-6B5923F66326}"/>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188616" y="272144"/>
          <a:ext cx="7586037" cy="1673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208641</xdr:colOff>
      <xdr:row>1</xdr:row>
      <xdr:rowOff>136073</xdr:rowOff>
    </xdr:from>
    <xdr:to>
      <xdr:col>2</xdr:col>
      <xdr:colOff>1399722</xdr:colOff>
      <xdr:row>11</xdr:row>
      <xdr:rowOff>139198</xdr:rowOff>
    </xdr:to>
    <xdr:pic>
      <xdr:nvPicPr>
        <xdr:cNvPr id="4" name="Рисунок 3">
          <a:extLst>
            <a:ext uri="{FF2B5EF4-FFF2-40B4-BE49-F238E27FC236}">
              <a16:creationId xmlns:a16="http://schemas.microsoft.com/office/drawing/2014/main" id="{6B60B469-28A4-41BB-9814-CD1982FE91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1927" y="335644"/>
          <a:ext cx="2685145" cy="20699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2450406</xdr:colOff>
      <xdr:row>2</xdr:row>
      <xdr:rowOff>4882</xdr:rowOff>
    </xdr:from>
    <xdr:to>
      <xdr:col>6</xdr:col>
      <xdr:colOff>429985</xdr:colOff>
      <xdr:row>11</xdr:row>
      <xdr:rowOff>3155</xdr:rowOff>
    </xdr:to>
    <xdr:pic>
      <xdr:nvPicPr>
        <xdr:cNvPr id="5" name="CEAE6A8F-D77D-46F7-874B-97F0A00A5EED" descr="rada_price header.png">
          <a:extLst>
            <a:ext uri="{FF2B5EF4-FFF2-40B4-BE49-F238E27FC236}">
              <a16:creationId xmlns:a16="http://schemas.microsoft.com/office/drawing/2014/main" id="{182035BB-A3F0-46BB-979D-9EB5E11CAE48}"/>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628206" y="377415"/>
          <a:ext cx="7572312" cy="1674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172358</xdr:colOff>
      <xdr:row>0</xdr:row>
      <xdr:rowOff>18143</xdr:rowOff>
    </xdr:from>
    <xdr:to>
      <xdr:col>1</xdr:col>
      <xdr:colOff>2440215</xdr:colOff>
      <xdr:row>12</xdr:row>
      <xdr:rowOff>136229</xdr:rowOff>
    </xdr:to>
    <xdr:pic>
      <xdr:nvPicPr>
        <xdr:cNvPr id="3" name="Рисунок 2">
          <a:extLst>
            <a:ext uri="{FF2B5EF4-FFF2-40B4-BE49-F238E27FC236}">
              <a16:creationId xmlns:a16="http://schemas.microsoft.com/office/drawing/2014/main" id="{6167E292-FC5B-4770-A295-7DD998442D5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2358" y="18143"/>
          <a:ext cx="2449286" cy="23768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1397000</xdr:colOff>
      <xdr:row>0</xdr:row>
      <xdr:rowOff>102534</xdr:rowOff>
    </xdr:from>
    <xdr:to>
      <xdr:col>6</xdr:col>
      <xdr:colOff>1205955</xdr:colOff>
      <xdr:row>8</xdr:row>
      <xdr:rowOff>185106</xdr:rowOff>
    </xdr:to>
    <xdr:pic>
      <xdr:nvPicPr>
        <xdr:cNvPr id="6" name="CEAE6A8F-D77D-46F7-874B-97F0A00A5EED" descr="rada_price header.png">
          <a:extLst>
            <a:ext uri="{FF2B5EF4-FFF2-40B4-BE49-F238E27FC236}">
              <a16:creationId xmlns:a16="http://schemas.microsoft.com/office/drawing/2014/main" id="{49061A6B-8BF9-46F8-90B7-4239F7BB410B}"/>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864429" y="102534"/>
          <a:ext cx="7927883" cy="1579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136072</xdr:colOff>
      <xdr:row>0</xdr:row>
      <xdr:rowOff>63500</xdr:rowOff>
    </xdr:from>
    <xdr:to>
      <xdr:col>1</xdr:col>
      <xdr:colOff>2320296</xdr:colOff>
      <xdr:row>11</xdr:row>
      <xdr:rowOff>219983</xdr:rowOff>
    </xdr:to>
    <xdr:pic>
      <xdr:nvPicPr>
        <xdr:cNvPr id="3" name="Рисунок 2">
          <a:extLst>
            <a:ext uri="{FF2B5EF4-FFF2-40B4-BE49-F238E27FC236}">
              <a16:creationId xmlns:a16="http://schemas.microsoft.com/office/drawing/2014/main" id="{8D9C9020-7B17-447C-B5CD-3D21F022BB6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9358" y="63500"/>
          <a:ext cx="2184224" cy="22519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1397000</xdr:colOff>
      <xdr:row>0</xdr:row>
      <xdr:rowOff>102534</xdr:rowOff>
    </xdr:from>
    <xdr:to>
      <xdr:col>6</xdr:col>
      <xdr:colOff>1205955</xdr:colOff>
      <xdr:row>8</xdr:row>
      <xdr:rowOff>185106</xdr:rowOff>
    </xdr:to>
    <xdr:pic>
      <xdr:nvPicPr>
        <xdr:cNvPr id="3" name="CEAE6A8F-D77D-46F7-874B-97F0A00A5EED" descr="rada_price header.png">
          <a:extLst>
            <a:ext uri="{FF2B5EF4-FFF2-40B4-BE49-F238E27FC236}">
              <a16:creationId xmlns:a16="http://schemas.microsoft.com/office/drawing/2014/main" id="{38D844E5-54C3-40A5-8A4C-EC3ECBFDAD0F}"/>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778250" y="102534"/>
          <a:ext cx="7378155" cy="15621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72572</xdr:colOff>
      <xdr:row>0</xdr:row>
      <xdr:rowOff>163285</xdr:rowOff>
    </xdr:from>
    <xdr:to>
      <xdr:col>1</xdr:col>
      <xdr:colOff>2376714</xdr:colOff>
      <xdr:row>11</xdr:row>
      <xdr:rowOff>142659</xdr:rowOff>
    </xdr:to>
    <xdr:pic>
      <xdr:nvPicPr>
        <xdr:cNvPr id="7" name="Рисунок 6">
          <a:extLst>
            <a:ext uri="{FF2B5EF4-FFF2-40B4-BE49-F238E27FC236}">
              <a16:creationId xmlns:a16="http://schemas.microsoft.com/office/drawing/2014/main" id="{C3466C43-1B41-46D2-99E8-1BA6296AC08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5858" y="163285"/>
          <a:ext cx="2304142" cy="20748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1397000</xdr:colOff>
      <xdr:row>0</xdr:row>
      <xdr:rowOff>102534</xdr:rowOff>
    </xdr:from>
    <xdr:to>
      <xdr:col>6</xdr:col>
      <xdr:colOff>1205955</xdr:colOff>
      <xdr:row>8</xdr:row>
      <xdr:rowOff>185106</xdr:rowOff>
    </xdr:to>
    <xdr:pic>
      <xdr:nvPicPr>
        <xdr:cNvPr id="3" name="CEAE6A8F-D77D-46F7-874B-97F0A00A5EED" descr="rada_price header.png">
          <a:extLst>
            <a:ext uri="{FF2B5EF4-FFF2-40B4-BE49-F238E27FC236}">
              <a16:creationId xmlns:a16="http://schemas.microsoft.com/office/drawing/2014/main" id="{1470A0CF-75F2-4A66-BEEF-CA12B5771426}"/>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778250" y="102534"/>
          <a:ext cx="7365455" cy="15621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117927</xdr:colOff>
      <xdr:row>0</xdr:row>
      <xdr:rowOff>190500</xdr:rowOff>
    </xdr:from>
    <xdr:to>
      <xdr:col>1</xdr:col>
      <xdr:colOff>2385784</xdr:colOff>
      <xdr:row>11</xdr:row>
      <xdr:rowOff>137199</xdr:rowOff>
    </xdr:to>
    <xdr:pic>
      <xdr:nvPicPr>
        <xdr:cNvPr id="4" name="Рисунок 3">
          <a:extLst>
            <a:ext uri="{FF2B5EF4-FFF2-40B4-BE49-F238E27FC236}">
              <a16:creationId xmlns:a16="http://schemas.microsoft.com/office/drawing/2014/main" id="{27C3A1BA-E976-42CB-A3AF-9D50DC35C3F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81213" y="190500"/>
          <a:ext cx="2267857" cy="20421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117929</xdr:colOff>
      <xdr:row>1</xdr:row>
      <xdr:rowOff>16980</xdr:rowOff>
    </xdr:from>
    <xdr:to>
      <xdr:col>6</xdr:col>
      <xdr:colOff>743857</xdr:colOff>
      <xdr:row>9</xdr:row>
      <xdr:rowOff>1514</xdr:rowOff>
    </xdr:to>
    <xdr:pic>
      <xdr:nvPicPr>
        <xdr:cNvPr id="2" name="CEAE6A8F-D77D-46F7-874B-97F0A00A5EED" descr="rada_price header.png">
          <a:extLst>
            <a:ext uri="{FF2B5EF4-FFF2-40B4-BE49-F238E27FC236}">
              <a16:creationId xmlns:a16="http://schemas.microsoft.com/office/drawing/2014/main" id="{0D904D22-6747-4F7E-A843-2C851F386717}"/>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893786" y="198409"/>
          <a:ext cx="6885214" cy="1435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154214</xdr:colOff>
      <xdr:row>1</xdr:row>
      <xdr:rowOff>72571</xdr:rowOff>
    </xdr:from>
    <xdr:to>
      <xdr:col>1</xdr:col>
      <xdr:colOff>2436137</xdr:colOff>
      <xdr:row>10</xdr:row>
      <xdr:rowOff>108857</xdr:rowOff>
    </xdr:to>
    <xdr:pic>
      <xdr:nvPicPr>
        <xdr:cNvPr id="5" name="Рисунок 4">
          <a:extLst>
            <a:ext uri="{FF2B5EF4-FFF2-40B4-BE49-F238E27FC236}">
              <a16:creationId xmlns:a16="http://schemas.microsoft.com/office/drawing/2014/main" id="{060CF936-0C97-4F0A-A797-3984322FEF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9143" y="254000"/>
          <a:ext cx="2281923" cy="17507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lunny/Downloads/Prays_RADA_13.04.2026%20+%20&#1090;&#1077;&#1083;&#1077;&#1078;&#1082;&#1080;.xlsx" TargetMode="External"/><Relationship Id="rId1" Type="http://schemas.openxmlformats.org/officeDocument/2006/relationships/externalLinkPath" Target="/Users/lunny/Downloads/Prays_RADA_13.04.2026%20+%20&#1090;&#1077;&#1083;&#1077;&#1078;&#1082;&#108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lunny/Downloads/&#1050;&#1086;&#1087;&#1080;&#1103;%20Prays-RADA-02.04.2026%20&#1056;&#1077;&#1094;&#1080;&#1088;&#1082;&#1091;&#1083;&#1103;&#1090;&#1086;&#1088;&#1099;.xlsx" TargetMode="External"/><Relationship Id="rId1" Type="http://schemas.openxmlformats.org/officeDocument/2006/relationships/externalLinkPath" Target="/Users/lunny/Downloads/&#1050;&#1086;&#1087;&#1080;&#1103;%20Prays-RADA-02.04.2026%20&#1056;&#1077;&#1094;&#1080;&#1088;&#1082;&#1091;&#1083;&#1103;&#1090;&#1086;&#1088;&#10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Содержание"/>
      <sheetName val="Плиты индукция"/>
      <sheetName val="Плиты чугун"/>
      <sheetName val="Подставки"/>
      <sheetName val="Линии раздачи"/>
      <sheetName val="Столы, нержавейка"/>
      <sheetName val="Столы, полипропилен"/>
      <sheetName val="Столы кондитерские"/>
      <sheetName val="Столы-тумбы"/>
      <sheetName val="Стеллажи кухонные"/>
      <sheetName val="Тележки сервировочные"/>
      <sheetName val="Полки открытые"/>
      <sheetName val="Полки закрытые"/>
      <sheetName val="Ванны моечные"/>
      <sheetName val="Ванны цельнотянутые"/>
      <sheetName val="Тележки шпильки"/>
      <sheetName val="Жироуловители"/>
      <sheetName val="Рыба на льду"/>
      <sheetName val="Стерилизаторы"/>
      <sheetName val="Рециркуляторы"/>
      <sheetName val="Облучатели"/>
    </sheetNames>
    <sheetDataSet>
      <sheetData sheetId="0">
        <row r="12">
          <cell r="D12">
            <v>0</v>
          </cell>
          <cell r="E12"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Содержание"/>
      <sheetName val="Плиты индукция"/>
      <sheetName val="Плиты чугун"/>
      <sheetName val="Подставки"/>
      <sheetName val="Линии раздачи"/>
      <sheetName val="Столы, нержавейка"/>
      <sheetName val="Столы, полипропилен"/>
      <sheetName val="Столы кондитерские"/>
      <sheetName val="Столы-тумбы"/>
      <sheetName val="Стеллажи кухонные"/>
      <sheetName val="Полки открытые"/>
      <sheetName val="Полки закрытые"/>
      <sheetName val="Ванны моечные"/>
      <sheetName val="Тележки шпильки"/>
      <sheetName val="Жироуловители"/>
      <sheetName val="Рыба на льду"/>
      <sheetName val="Стерилизаторы"/>
      <sheetName val="Рециркуляторы"/>
      <sheetName val="Облучатели"/>
    </sheetNames>
    <sheetDataSet>
      <sheetData sheetId="0">
        <row r="12">
          <cell r="D12">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Таблица43" displayName="Таблица43" ref="B12:F26" totalsRowShown="0" headerRowDxfId="136" dataDxfId="134" headerRowBorderDxfId="135" tableBorderDxfId="133">
  <autoFilter ref="B12:F26" xr:uid="{00000000-0009-0000-0100-000002000000}"/>
  <tableColumns count="5">
    <tableColumn id="1" xr3:uid="{00000000-0010-0000-0000-000001000000}" name="Серия" dataDxfId="132"/>
    <tableColumn id="2" xr3:uid="{00000000-0010-0000-0000-000002000000}" name="Артикул" dataDxfId="131"/>
    <tableColumn id="3" xr3:uid="{00000000-0010-0000-0000-000003000000}" name="Наименование " dataDxfId="130"/>
    <tableColumn id="4" xr3:uid="{00000000-0010-0000-0000-000004000000}" name="Габаритные размеры, д*г*в" dataDxfId="129"/>
    <tableColumn id="5" xr3:uid="{00000000-0010-0000-0000-000005000000}" name="RRP*, руб. с НДС 22%" dataDxfId="128"/>
  </tableColumns>
  <tableStyleInfo name="TableStyleLight10"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Таблица9" displayName="Таблица9" ref="B13:F97" totalsRowShown="0" headerRowDxfId="79" dataDxfId="77" headerRowBorderDxfId="78" tableBorderDxfId="76" totalsRowBorderDxfId="75">
  <autoFilter ref="B13:F97" xr:uid="{00000000-0009-0000-0100-000009000000}"/>
  <sortState xmlns:xlrd2="http://schemas.microsoft.com/office/spreadsheetml/2017/richdata2" ref="B14:G97">
    <sortCondition descending="1" ref="B13:B97"/>
  </sortState>
  <tableColumns count="5">
    <tableColumn id="6" xr3:uid="{00000000-0010-0000-0400-000006000000}" name="Тип полки/Количество ярусов" dataDxfId="74" dataCellStyle="Обычный_Полки настенные"/>
    <tableColumn id="7" xr3:uid="{00000000-0010-0000-0400-000007000000}" name="Артикул" dataDxfId="73" dataCellStyle="Обычный_Полки настенные"/>
    <tableColumn id="2" xr3:uid="{00000000-0010-0000-0400-000002000000}" name="Наименование " dataDxfId="72" dataCellStyle="Обычный_Полки настенные"/>
    <tableColumn id="1" xr3:uid="{00000000-0010-0000-0400-000001000000}" name="Габаритные размеры, д*г*в" dataDxfId="71" dataCellStyle="Обычный_Полки настенные"/>
    <tableColumn id="3" xr3:uid="{00000000-0010-0000-0400-000003000000}" name="RRP*,  руб. с НДС" dataDxfId="70" dataCellStyle="Финансовый"/>
  </tableColumns>
  <tableStyleInfo name="TableStyleLight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Таблица95" displayName="Таблица95" ref="B13:F50" totalsRowShown="0" headerRowDxfId="69" dataDxfId="67" headerRowBorderDxfId="68" tableBorderDxfId="66" totalsRowBorderDxfId="65">
  <autoFilter ref="B13:F50" xr:uid="{00000000-0009-0000-0100-000004000000}"/>
  <sortState xmlns:xlrd2="http://schemas.microsoft.com/office/spreadsheetml/2017/richdata2" ref="B14:G94">
    <sortCondition descending="1" ref="B13:B94"/>
  </sortState>
  <tableColumns count="5">
    <tableColumn id="6" xr3:uid="{00000000-0010-0000-0500-000006000000}" name="Позиция" dataDxfId="64" dataCellStyle="Обычный_Полки настенные"/>
    <tableColumn id="7" xr3:uid="{00000000-0010-0000-0500-000007000000}" name="Артикул" dataDxfId="63" dataCellStyle="Обычный_Полки настенные"/>
    <tableColumn id="2" xr3:uid="{00000000-0010-0000-0500-000002000000}" name="Наименование " dataDxfId="62" dataCellStyle="Обычный_Полки настенные"/>
    <tableColumn id="1" xr3:uid="{00000000-0010-0000-0500-000001000000}" name="Габаритные размеры, д*г*в" dataDxfId="61" dataCellStyle="Обычный_Полки настенные"/>
    <tableColumn id="3" xr3:uid="{00000000-0010-0000-0500-000003000000}" name="RRP*, руб. с НДС" dataDxfId="60" dataCellStyle="Финансовый"/>
  </tableColumns>
  <tableStyleInfo name="TableStyleLight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Таблица64" displayName="Таблица64" ref="B13:F37" totalsRowShown="0" headerRowDxfId="59" dataDxfId="58">
  <autoFilter ref="B13:F37" xr:uid="{00000000-0009-0000-0100-000003000000}"/>
  <sortState xmlns:xlrd2="http://schemas.microsoft.com/office/spreadsheetml/2017/richdata2" ref="B14:G31">
    <sortCondition ref="D13:D31"/>
  </sortState>
  <tableColumns count="5">
    <tableColumn id="2" xr3:uid="{00000000-0010-0000-0600-000002000000}" name="Тип ёмкости" dataDxfId="57"/>
    <tableColumn id="4" xr3:uid="{00000000-0010-0000-0600-000004000000}" name="Артикул" dataDxfId="56" dataCellStyle="Обычный_Столы"/>
    <tableColumn id="3" xr3:uid="{00000000-0010-0000-0600-000003000000}" name="Наименование " dataDxfId="55"/>
    <tableColumn id="1" xr3:uid="{00000000-0010-0000-0600-000001000000}" name="Габаритные размеры, д*г*в" dataDxfId="54"/>
    <tableColumn id="5" xr3:uid="{00000000-0010-0000-0600-000005000000}" name="RRP*, руб. с НДС" dataDxfId="53"/>
  </tableColumns>
  <tableStyleInfo name="TableStyleLight1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3960B09-827E-40CF-B138-11ECEE213A1A}" name="Таблица6417" displayName="Таблица6417" ref="B12:F37" totalsRowShown="0" headerRowDxfId="52" dataDxfId="51">
  <autoFilter ref="B12:F37" xr:uid="{00000000-0009-0000-0100-000003000000}"/>
  <sortState xmlns:xlrd2="http://schemas.microsoft.com/office/spreadsheetml/2017/richdata2" ref="B13:G30">
    <sortCondition ref="D12:D30"/>
  </sortState>
  <tableColumns count="5">
    <tableColumn id="2" xr3:uid="{825059C1-FA4C-432A-8ACA-1E5D3793EA86}" name="Тип ёмкости" dataDxfId="50"/>
    <tableColumn id="4" xr3:uid="{58BDD445-B52E-4EAD-857A-C73DC6FE47AB}" name="Артикул" dataDxfId="49" dataCellStyle="Обычный_Столы"/>
    <tableColumn id="3" xr3:uid="{234E3B30-C59B-421B-BFB3-E15E00C14064}" name="Наименование " dataDxfId="48"/>
    <tableColumn id="1" xr3:uid="{D1705E24-FB59-4D74-B73E-349BD2378556}" name="Габаритные размеры, д*г*в" dataDxfId="47"/>
    <tableColumn id="5" xr3:uid="{AFF2F6DD-ACD6-4481-B3F3-31F34331CA45}" name="RRP*, руб. с НДС" dataDxfId="46"/>
  </tableColumns>
  <tableStyleInfo name="TableStyleLight10"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5CCC85A-558B-4A2C-A5BB-EA710AFCC37C}" name="Таблица41112" displayName="Таблица41112" ref="B14:E15" totalsRowShown="0" headerRowDxfId="45" dataDxfId="43" headerRowBorderDxfId="44" tableBorderDxfId="42">
  <autoFilter ref="B14:E15" xr:uid="{00000000-0009-0000-0100-00000A000000}"/>
  <tableColumns count="4">
    <tableColumn id="2" xr3:uid="{7915F8C6-C7A3-4559-AEE9-AD239CE1EBA2}" name="Артикул" dataDxfId="41"/>
    <tableColumn id="3" xr3:uid="{5B318FCD-8F6A-4B01-9D3E-ADA8C94D6663}" name="Наименование " dataDxfId="40"/>
    <tableColumn id="4" xr3:uid="{3AD4C864-1651-4B60-9A69-3878C61BA8BE}" name="Габаритные размеры, д*г*в" dataDxfId="39"/>
    <tableColumn id="5" xr3:uid="{A0668F16-C49E-46D1-8AEF-D5A277FC5A7C}" name="RRP*, руб. с НДС" dataDxfId="38"/>
  </tableColumns>
  <tableStyleInfo name="TableStyleLight10"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517A385-4DD3-4323-B4FB-D13BD43193D0}" name="Таблица4111213" displayName="Таблица4111213" ref="B13:E18" totalsRowShown="0" headerRowDxfId="37" dataDxfId="35" headerRowBorderDxfId="36" tableBorderDxfId="34">
  <autoFilter ref="B13:E18" xr:uid="{00000000-0009-0000-0100-00000A000000}"/>
  <tableColumns count="4">
    <tableColumn id="2" xr3:uid="{A2A59040-C56E-4889-8346-2EB449F57D89}" name="Артикул" dataDxfId="33"/>
    <tableColumn id="3" xr3:uid="{051FC274-152C-4C80-A7B3-3372E9EE1F82}" name="Наименование " dataDxfId="32"/>
    <tableColumn id="4" xr3:uid="{2BEEF4D9-CBCB-4564-BF52-33B7D1E0D802}" name="Габаритные размеры, д*г*в" dataDxfId="31" dataCellStyle="Обычный_Столы"/>
    <tableColumn id="5" xr3:uid="{97EC8F96-4D30-4A00-986F-C54E6AE6A8DF}" name="RRP*, руб. с НДС" dataDxfId="30"/>
  </tableColumns>
  <tableStyleInfo name="TableStyleLight10"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1D16B2C-E581-4C9E-AAFD-CCBAD13066B8}" name="Таблица411121319" displayName="Таблица411121319" ref="B13:E33" totalsRowShown="0" headerRowDxfId="29" headerRowBorderDxfId="28" tableBorderDxfId="27">
  <autoFilter ref="B13:E33" xr:uid="{00000000-0009-0000-0100-00000A000000}"/>
  <tableColumns count="4">
    <tableColumn id="2" xr3:uid="{9102CEF9-A63B-411C-A4C7-C11767D6FDBB}" name="Артикул" dataDxfId="26"/>
    <tableColumn id="3" xr3:uid="{B3ADE934-7A79-4F51-B63C-636D56F0C5BF}" name="Наименование " dataDxfId="25" dataCellStyle="Обычный_Полки настенные"/>
    <tableColumn id="4" xr3:uid="{A4543AED-EA45-47C4-B3DA-8F75DB6A53EA}" name="Габаритные размеры, д*г*в" dataDxfId="24" dataCellStyle="Обычный_Столы"/>
    <tableColumn id="5" xr3:uid="{DE0BBB6D-788D-45EE-8EF2-B16F6495734B}" name="RRP*, руб. с НДС" dataDxfId="23"/>
  </tableColumns>
  <tableStyleInfo name="TableStyleLight10"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511FC88-0949-42AA-9368-A36B0B0CDA9A}" name="Таблица411121314" displayName="Таблица411121314" ref="B13:E15" totalsRowShown="0" headerRowDxfId="22" dataDxfId="20" headerRowBorderDxfId="21" tableBorderDxfId="19">
  <autoFilter ref="B13:E15" xr:uid="{00000000-0009-0000-0100-00000A000000}"/>
  <tableColumns count="4">
    <tableColumn id="2" xr3:uid="{538A1B80-E159-4B99-9466-179E21A4F981}" name="Артикул" dataDxfId="18"/>
    <tableColumn id="3" xr3:uid="{B314492B-20BA-4E78-8D2B-AF128AE68471}" name="Наименование " dataDxfId="17"/>
    <tableColumn id="4" xr3:uid="{2DE331A9-8309-45D7-B254-AB3F0940FC06}" name="Габаритные размеры, ш*г*в" dataDxfId="16" dataCellStyle="Обычный_Столы"/>
    <tableColumn id="5" xr3:uid="{10F0CBEA-BC6C-4893-8AE1-F4F7BA90C484}" name="RRP*, руб. с НДС" dataDxfId="15"/>
  </tableColumns>
  <tableStyleInfo name="TableStyleLight10"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07618B1-AFA1-45A9-B053-4AF3CFA3F45D}" name="Таблица41112131415" displayName="Таблица41112131415" ref="B13:E17" totalsRowShown="0" headerRowDxfId="14" headerRowBorderDxfId="13" tableBorderDxfId="12">
  <autoFilter ref="B13:E17" xr:uid="{00000000-0009-0000-0100-00000A000000}"/>
  <tableColumns count="4">
    <tableColumn id="2" xr3:uid="{68B696A2-3C03-4AF5-972B-C02AE14BAAA1}" name="Артикул" dataDxfId="11"/>
    <tableColumn id="3" xr3:uid="{646550A0-ECAB-405E-B846-E5072ECDFD58}" name="Наименование " dataDxfId="10"/>
    <tableColumn id="4" xr3:uid="{DEC53416-646A-4FDE-B050-B7CC2E177F61}" name="Габаритные размеры, ш*г*в" dataDxfId="9" dataCellStyle="Обычный_Столы"/>
    <tableColumn id="5" xr3:uid="{93A63228-1351-46AF-B3DA-D0AFC4C8C0D5}" name="RRP*, руб. с НДС" dataDxfId="8"/>
  </tableColumns>
  <tableStyleInfo name="TableStyleLight10"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B1DD1BC-50F5-4F2D-A95C-791571999117}" name="Таблица4111213141516" displayName="Таблица4111213141516" ref="B13:E17" totalsRowShown="0" headerRowDxfId="7" dataDxfId="5" headerRowBorderDxfId="6" tableBorderDxfId="4">
  <autoFilter ref="B13:E17" xr:uid="{00000000-0009-0000-0100-00000A000000}"/>
  <tableColumns count="4">
    <tableColumn id="2" xr3:uid="{ECFD0DCE-B4B1-4AB9-A362-69EA0A875124}" name="Артикул" dataDxfId="3"/>
    <tableColumn id="3" xr3:uid="{6221684B-4676-4D9F-B5CF-E3FCC32770ED}" name="Наименование " dataDxfId="2"/>
    <tableColumn id="4" xr3:uid="{B71416FE-A63A-4330-A1F5-2FDE02BF92A0}" name="Габаритные размеры, ш*г*в" dataDxfId="1" dataCellStyle="Обычный_Столы"/>
    <tableColumn id="5" xr3:uid="{1FA66802-D998-40F4-B248-C5765C45E48B}" name="RRP*, руб. с НДС" dataDxfId="0"/>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4C74111-7AB2-4D87-BF65-5779D597BE3D}" name="Таблица439" displayName="Таблица439" ref="B12:F23" totalsRowShown="0" headerRowDxfId="127" dataDxfId="125" headerRowBorderDxfId="126" tableBorderDxfId="124">
  <autoFilter ref="B12:F23" xr:uid="{00000000-0009-0000-0100-000002000000}"/>
  <tableColumns count="5">
    <tableColumn id="1" xr3:uid="{56DDFA21-028E-4747-8683-7D24BB8B7148}" name="Серия" dataDxfId="123"/>
    <tableColumn id="2" xr3:uid="{985618F9-408B-44F6-891F-1EC9CEEAF1D5}" name="Артикул" dataDxfId="122"/>
    <tableColumn id="3" xr3:uid="{925DF705-B56F-40A8-893C-2D99FA8C1F0B}" name="Наименование " dataDxfId="121"/>
    <tableColumn id="4" xr3:uid="{757C53F8-3003-4DBF-A3F9-244DA97297F8}" name="Габаритные размеры, д*г*в" dataDxfId="120"/>
    <tableColumn id="5" xr3:uid="{372DFB44-4300-4488-B2F7-20BFE2A62468}" name="RRP*, руб. с НДС 22%" dataDxfId="119"/>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Таблица411" displayName="Таблица411" ref="B14:F20" totalsRowShown="0" headerRowDxfId="118" dataDxfId="116" headerRowBorderDxfId="117" tableBorderDxfId="115">
  <autoFilter ref="B14:F20" xr:uid="{00000000-0009-0000-0100-00000A000000}"/>
  <tableColumns count="5">
    <tableColumn id="1" xr3:uid="{00000000-0010-0000-0700-000001000000}" name="Серия" dataDxfId="114"/>
    <tableColumn id="2" xr3:uid="{00000000-0010-0000-0700-000002000000}" name="Артикул" dataDxfId="113"/>
    <tableColumn id="3" xr3:uid="{00000000-0010-0000-0700-000003000000}" name="Наименование " dataDxfId="112"/>
    <tableColumn id="4" xr3:uid="{00000000-0010-0000-0700-000004000000}" name="Габаритные размеры, д*г*в" dataDxfId="111"/>
    <tableColumn id="5" xr3:uid="{00000000-0010-0000-0700-000005000000}" name="RRP*, руб. с НДС" dataDxfId="110"/>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Таблица6" displayName="Таблица6" ref="C13:E48" totalsRowShown="0" headerRowDxfId="109" dataDxfId="108">
  <autoFilter ref="C13:E48" xr:uid="{00000000-0009-0000-0100-000006000000}"/>
  <tableColumns count="3">
    <tableColumn id="2" xr3:uid="{00000000-0010-0000-0100-000002000000}" name="Артикул" dataDxfId="107" dataCellStyle="Обычный_Столы"/>
    <tableColumn id="3" xr3:uid="{00000000-0010-0000-0100-000003000000}" name="Наименование " dataDxfId="106" dataCellStyle="Обычный_Столы"/>
    <tableColumn id="1" xr3:uid="{00000000-0010-0000-0100-000001000000}" name="Габаритные размеры, д*г*в" dataDxfId="105" dataCellStyle="Обычный_Столы"/>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F24652E-0462-4F2F-BA04-35A056796656}" name="Таблица68" displayName="Таблица68" ref="C13:E38" totalsRowShown="0" headerRowDxfId="104" dataDxfId="103">
  <autoFilter ref="C13:E38" xr:uid="{00000000-0009-0000-0100-000006000000}"/>
  <tableColumns count="3">
    <tableColumn id="2" xr3:uid="{28FB4F47-167A-4DB7-9893-A31E4C52964D}" name="Артикул" dataDxfId="102" dataCellStyle="Обычный_Столы"/>
    <tableColumn id="3" xr3:uid="{E411D768-D769-45EC-B489-A99AE8FB39A8}" name="Наименование " dataDxfId="101" dataCellStyle="Обычный_Столы"/>
    <tableColumn id="1" xr3:uid="{B2534E8E-EC0D-4E28-AD18-A21F40C072BC}" name="Габаритные размеры, д*г*в" dataDxfId="100" dataCellStyle="Обычный_Столы"/>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Таблица66" displayName="Таблица66" ref="C13:E15" totalsRowShown="0" headerRowDxfId="99" dataDxfId="98">
  <autoFilter ref="C13:E15" xr:uid="{00000000-0009-0000-0100-000005000000}"/>
  <tableColumns count="3">
    <tableColumn id="2" xr3:uid="{00000000-0010-0000-0200-000002000000}" name="Артикул" dataDxfId="97" dataCellStyle="Обычный_Столы"/>
    <tableColumn id="3" xr3:uid="{00000000-0010-0000-0200-000003000000}" name="Наименование " dataDxfId="96" dataCellStyle="Обычный_Столы"/>
    <tableColumn id="1" xr3:uid="{00000000-0010-0000-0200-000001000000}" name="Габаритные размеры, д*г*в" dataDxfId="95" dataCellStyle="Обычный_Столы"/>
  </tableColumns>
  <tableStyleInfo name="TableStyleLight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0216DD6-8CB2-4BEF-BE99-5A1C9FCD9C07}" name="Таблица6818" displayName="Таблица6818" ref="C13:E38" totalsRowShown="0" headerRowDxfId="94" dataDxfId="93">
  <autoFilter ref="C13:E38" xr:uid="{00000000-0009-0000-0100-000006000000}"/>
  <tableColumns count="3">
    <tableColumn id="2" xr3:uid="{9D62C169-8B2C-4E1D-AA72-D73F89128864}" name="Артикул" dataDxfId="92" dataCellStyle="Обычный_Столы"/>
    <tableColumn id="3" xr3:uid="{EDF30A7B-C8DC-4A5F-AC59-3684E586227B}" name="Наименование " dataDxfId="91" dataCellStyle="Обычный_Столы"/>
    <tableColumn id="1" xr3:uid="{A1A79E90-5DA3-4EB4-81C4-5AC70EE2EC38}" name="Габаритные размеры, д*г*в" dataDxfId="90" dataCellStyle="Обычный_Столы"/>
  </tableColumns>
  <tableStyleInfo name="TableStyleLight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8BD5598-4462-40E4-8322-313B072385C4}" name="Таблица6620" displayName="Таблица6620" ref="C13:E15" totalsRowShown="0" headerRowDxfId="89">
  <autoFilter ref="C13:E15" xr:uid="{00000000-0009-0000-0100-000005000000}"/>
  <tableColumns count="3">
    <tableColumn id="2" xr3:uid="{D1A23059-E944-4151-ACE5-DF0AAA29CBB3}" name="Артикул" dataDxfId="88" dataCellStyle="Обычный_Столы"/>
    <tableColumn id="3" xr3:uid="{D1890890-058A-43CE-94EF-E1368081D550}" name="Наименование " dataDxfId="87" dataCellStyle="Обычный_Столы"/>
    <tableColumn id="1" xr3:uid="{FF0F2998-CB13-4311-AC43-136FA15564E1}" name="Габаритные размеры, д*г*в" dataDxfId="86" dataCellStyle="Обычный_Столы"/>
  </tableColumns>
  <tableStyleInfo name="TableStyleLight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Таблица1" displayName="Таблица1" ref="B14:F341" totalsRowShown="0" headerRowDxfId="85">
  <autoFilter ref="B14:F341" xr:uid="{00000000-0009-0000-0100-000001000000}"/>
  <tableColumns count="5">
    <tableColumn id="3" xr3:uid="{00000000-0010-0000-0300-000003000000}" name="Каркас" dataDxfId="84"/>
    <tableColumn id="6" xr3:uid="{00000000-0010-0000-0300-000006000000}" name="Артикул" dataDxfId="83" dataCellStyle="Обычный_Стеллажи кухонные"/>
    <tableColumn id="2" xr3:uid="{00000000-0010-0000-0300-000002000000}" name="Наименование " dataDxfId="82" dataCellStyle="Обычный_Стеллажи кухонные"/>
    <tableColumn id="1" xr3:uid="{00000000-0010-0000-0300-000001000000}" name="Габаритные размеры, д*г*в" dataDxfId="81"/>
    <tableColumn id="4" xr3:uid="{00000000-0010-0000-0300-000004000000}" name="RRP*, руб. с НДС" dataDxfId="80" dataCellStyle="Финансовый"/>
  </tableColumns>
  <tableStyleInfo name="TableStyleLight10"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1:J43"/>
  <sheetViews>
    <sheetView tabSelected="1" zoomScale="85" zoomScaleNormal="85" workbookViewId="0">
      <selection activeCell="N15" sqref="N15"/>
    </sheetView>
  </sheetViews>
  <sheetFormatPr defaultRowHeight="15" x14ac:dyDescent="0.25"/>
  <cols>
    <col min="3" max="3" width="19.42578125" customWidth="1"/>
    <col min="4" max="4" width="7" customWidth="1"/>
    <col min="5" max="5" width="6.5703125" customWidth="1"/>
    <col min="6" max="6" width="15.42578125" customWidth="1"/>
    <col min="7" max="7" width="11.85546875" customWidth="1"/>
    <col min="14" max="14" width="8.7109375" customWidth="1"/>
  </cols>
  <sheetData>
    <row r="11" spans="2:10" ht="15.75" thickBot="1" x14ac:dyDescent="0.3"/>
    <row r="12" spans="2:10" ht="30" customHeight="1" thickBot="1" x14ac:dyDescent="0.3">
      <c r="C12" s="29" t="s">
        <v>1530</v>
      </c>
      <c r="D12" s="165">
        <v>0</v>
      </c>
      <c r="E12" s="166" t="s">
        <v>1531</v>
      </c>
    </row>
    <row r="13" spans="2:10" ht="18.600000000000001" customHeight="1" x14ac:dyDescent="0.25">
      <c r="C13" s="249"/>
      <c r="D13" s="249"/>
      <c r="E13" s="249"/>
      <c r="F13" s="249"/>
    </row>
    <row r="14" spans="2:10" ht="33.6" customHeight="1" x14ac:dyDescent="0.35">
      <c r="C14" s="30" t="s">
        <v>1786</v>
      </c>
      <c r="J14" s="28"/>
    </row>
    <row r="15" spans="2:10" ht="23.25" x14ac:dyDescent="0.35">
      <c r="B15" s="28">
        <v>1</v>
      </c>
      <c r="C15" s="250" t="s">
        <v>1365</v>
      </c>
      <c r="D15" s="250"/>
      <c r="E15" s="250"/>
      <c r="F15" s="250"/>
      <c r="I15" s="182" t="s">
        <v>2473</v>
      </c>
      <c r="J15" s="28"/>
    </row>
    <row r="16" spans="2:10" ht="23.25" x14ac:dyDescent="0.35">
      <c r="B16" s="28">
        <v>2</v>
      </c>
      <c r="C16" s="184" t="s">
        <v>2298</v>
      </c>
      <c r="D16" s="184"/>
      <c r="E16" s="184"/>
      <c r="F16" s="184"/>
      <c r="J16" s="28"/>
    </row>
    <row r="17" spans="2:10" ht="23.25" x14ac:dyDescent="0.35">
      <c r="B17" s="28">
        <v>3</v>
      </c>
      <c r="C17" s="250" t="s">
        <v>2304</v>
      </c>
      <c r="D17" s="250"/>
      <c r="E17" s="250"/>
      <c r="F17" s="250"/>
    </row>
    <row r="18" spans="2:10" ht="23.25" x14ac:dyDescent="0.35">
      <c r="B18" s="28"/>
      <c r="C18" s="184"/>
      <c r="D18" s="184"/>
      <c r="E18" s="184"/>
      <c r="F18" s="184"/>
    </row>
    <row r="19" spans="2:10" ht="23.25" x14ac:dyDescent="0.35">
      <c r="B19" s="28"/>
      <c r="C19" s="251" t="s">
        <v>1788</v>
      </c>
      <c r="D19" s="251"/>
      <c r="E19" s="251"/>
      <c r="F19" s="251"/>
    </row>
    <row r="20" spans="2:10" ht="23.25" x14ac:dyDescent="0.35">
      <c r="B20" s="28">
        <v>4</v>
      </c>
      <c r="C20" s="250" t="s">
        <v>2299</v>
      </c>
      <c r="D20" s="250"/>
      <c r="E20" s="250"/>
      <c r="F20" s="250"/>
    </row>
    <row r="21" spans="2:10" ht="23.25" x14ac:dyDescent="0.35">
      <c r="B21" s="28"/>
      <c r="C21" s="45"/>
      <c r="D21" s="45"/>
      <c r="E21" s="45"/>
      <c r="F21" s="45"/>
    </row>
    <row r="22" spans="2:10" ht="23.25" x14ac:dyDescent="0.35">
      <c r="B22" s="28"/>
      <c r="C22" s="251" t="s">
        <v>1787</v>
      </c>
      <c r="D22" s="251"/>
      <c r="E22" s="251"/>
      <c r="F22" s="251"/>
      <c r="J22" s="28"/>
    </row>
    <row r="23" spans="2:10" ht="23.25" x14ac:dyDescent="0.35">
      <c r="B23" s="28">
        <v>5</v>
      </c>
      <c r="C23" s="250" t="s">
        <v>2300</v>
      </c>
      <c r="D23" s="250"/>
      <c r="E23" s="250"/>
      <c r="F23" s="250"/>
      <c r="G23" s="182">
        <v>0.2</v>
      </c>
      <c r="H23" s="167" t="s">
        <v>2643</v>
      </c>
      <c r="J23" s="28"/>
    </row>
    <row r="24" spans="2:10" ht="23.25" x14ac:dyDescent="0.35">
      <c r="B24" s="28">
        <v>6</v>
      </c>
      <c r="C24" s="184" t="s">
        <v>2301</v>
      </c>
      <c r="D24" s="184"/>
      <c r="E24" s="184"/>
      <c r="F24" s="184"/>
      <c r="G24" s="248"/>
      <c r="H24" s="248"/>
      <c r="I24" s="248"/>
      <c r="J24" s="28"/>
    </row>
    <row r="25" spans="2:10" ht="23.25" x14ac:dyDescent="0.35">
      <c r="B25" s="28">
        <v>7</v>
      </c>
      <c r="C25" s="252" t="s">
        <v>2204</v>
      </c>
      <c r="D25" s="252"/>
      <c r="E25" s="252"/>
      <c r="F25" s="252"/>
      <c r="G25" s="248"/>
      <c r="H25" s="248"/>
      <c r="I25" s="248"/>
      <c r="J25" s="28"/>
    </row>
    <row r="26" spans="2:10" ht="23.25" x14ac:dyDescent="0.35">
      <c r="B26" s="28">
        <v>8</v>
      </c>
      <c r="C26" s="250" t="s">
        <v>2302</v>
      </c>
      <c r="D26" s="250"/>
      <c r="E26" s="250"/>
      <c r="F26" s="250"/>
      <c r="J26" s="28"/>
    </row>
    <row r="27" spans="2:10" ht="23.25" x14ac:dyDescent="0.35">
      <c r="B27" s="28">
        <v>9</v>
      </c>
      <c r="C27" s="184" t="s">
        <v>2640</v>
      </c>
      <c r="D27" s="184"/>
      <c r="E27" s="184"/>
      <c r="F27" s="184"/>
      <c r="J27" s="28"/>
    </row>
    <row r="28" spans="2:10" ht="23.25" x14ac:dyDescent="0.35">
      <c r="B28" s="28">
        <v>10</v>
      </c>
      <c r="C28" s="184" t="s">
        <v>2722</v>
      </c>
      <c r="D28" s="184"/>
      <c r="E28" s="184"/>
      <c r="F28" s="184"/>
      <c r="G28" s="248" t="s">
        <v>2203</v>
      </c>
      <c r="H28" s="248"/>
      <c r="I28" s="248"/>
      <c r="J28" s="28"/>
    </row>
    <row r="29" spans="2:10" ht="23.25" x14ac:dyDescent="0.35">
      <c r="B29" s="28">
        <v>11</v>
      </c>
      <c r="C29" s="250" t="s">
        <v>2303</v>
      </c>
      <c r="D29" s="250"/>
      <c r="E29" s="250"/>
      <c r="F29" s="250"/>
      <c r="G29" s="183">
        <v>0.18</v>
      </c>
      <c r="H29" s="167" t="s">
        <v>2643</v>
      </c>
      <c r="J29" s="28"/>
    </row>
    <row r="30" spans="2:10" ht="23.25" x14ac:dyDescent="0.35">
      <c r="B30" s="28">
        <v>12</v>
      </c>
      <c r="C30" s="250" t="s">
        <v>2091</v>
      </c>
      <c r="D30" s="250"/>
      <c r="E30" s="250"/>
      <c r="F30" s="250"/>
      <c r="J30" s="28"/>
    </row>
    <row r="31" spans="2:10" ht="23.25" x14ac:dyDescent="0.35">
      <c r="B31" s="28">
        <v>13</v>
      </c>
      <c r="C31" s="250" t="s">
        <v>2117</v>
      </c>
      <c r="D31" s="250"/>
      <c r="E31" s="250"/>
      <c r="F31" s="250"/>
      <c r="J31" s="28"/>
    </row>
    <row r="32" spans="2:10" ht="23.25" x14ac:dyDescent="0.35">
      <c r="B32" s="28">
        <v>14</v>
      </c>
      <c r="C32" s="250" t="s">
        <v>1432</v>
      </c>
      <c r="D32" s="250"/>
      <c r="E32" s="250"/>
      <c r="F32" s="250"/>
      <c r="J32" s="28"/>
    </row>
    <row r="33" spans="2:10" ht="23.25" x14ac:dyDescent="0.35">
      <c r="B33" s="28">
        <v>15</v>
      </c>
      <c r="C33" s="199" t="s">
        <v>2490</v>
      </c>
      <c r="J33" s="28"/>
    </row>
    <row r="34" spans="2:10" ht="23.25" x14ac:dyDescent="0.35">
      <c r="B34" s="28">
        <v>16</v>
      </c>
      <c r="C34" s="250" t="s">
        <v>1799</v>
      </c>
      <c r="D34" s="250"/>
      <c r="E34" s="250"/>
      <c r="F34" s="250"/>
    </row>
    <row r="35" spans="2:10" ht="23.25" x14ac:dyDescent="0.35">
      <c r="B35" s="28">
        <v>17</v>
      </c>
      <c r="C35" s="184" t="s">
        <v>2563</v>
      </c>
      <c r="D35" s="184"/>
      <c r="E35" s="184"/>
      <c r="F35" s="184"/>
    </row>
    <row r="36" spans="2:10" ht="23.25" x14ac:dyDescent="0.35">
      <c r="B36" s="28">
        <v>18</v>
      </c>
      <c r="C36" s="199" t="s">
        <v>2348</v>
      </c>
    </row>
    <row r="37" spans="2:10" ht="23.25" x14ac:dyDescent="0.35">
      <c r="B37" s="28">
        <v>19</v>
      </c>
      <c r="C37" s="199" t="s">
        <v>2371</v>
      </c>
    </row>
    <row r="38" spans="2:10" ht="21.75" customHeight="1" x14ac:dyDescent="0.35">
      <c r="B38" s="28">
        <v>20</v>
      </c>
      <c r="C38" s="199" t="s">
        <v>2644</v>
      </c>
      <c r="D38" s="28"/>
      <c r="G38" s="248" t="s">
        <v>2203</v>
      </c>
      <c r="H38" s="248"/>
      <c r="I38" s="248"/>
    </row>
    <row r="40" spans="2:10" ht="23.25" x14ac:dyDescent="0.35">
      <c r="C40" s="251" t="s">
        <v>2444</v>
      </c>
      <c r="D40" s="251"/>
      <c r="E40" s="251"/>
      <c r="F40" s="251"/>
      <c r="G40" s="248" t="s">
        <v>2203</v>
      </c>
      <c r="H40" s="248"/>
      <c r="I40" s="248"/>
    </row>
    <row r="41" spans="2:10" ht="23.25" x14ac:dyDescent="0.35">
      <c r="B41" s="28">
        <v>21</v>
      </c>
      <c r="C41" s="199" t="s">
        <v>2445</v>
      </c>
      <c r="D41" s="28"/>
      <c r="G41" s="248"/>
      <c r="H41" s="248"/>
      <c r="I41" s="248"/>
    </row>
    <row r="42" spans="2:10" ht="23.25" x14ac:dyDescent="0.35">
      <c r="B42" s="28">
        <v>22</v>
      </c>
      <c r="C42" s="199" t="s">
        <v>2446</v>
      </c>
      <c r="D42" s="28"/>
    </row>
    <row r="43" spans="2:10" ht="23.25" x14ac:dyDescent="0.35">
      <c r="B43" s="28">
        <v>23</v>
      </c>
      <c r="C43" s="199" t="s">
        <v>2447</v>
      </c>
      <c r="D43" s="28"/>
    </row>
  </sheetData>
  <mergeCells count="21">
    <mergeCell ref="G41:I41"/>
    <mergeCell ref="G40:I40"/>
    <mergeCell ref="C34:F34"/>
    <mergeCell ref="C26:F26"/>
    <mergeCell ref="C29:F29"/>
    <mergeCell ref="C40:F40"/>
    <mergeCell ref="C30:F30"/>
    <mergeCell ref="C31:F31"/>
    <mergeCell ref="C32:F32"/>
    <mergeCell ref="G38:I38"/>
    <mergeCell ref="G28:I28"/>
    <mergeCell ref="G25:I25"/>
    <mergeCell ref="C13:F13"/>
    <mergeCell ref="C15:F15"/>
    <mergeCell ref="C19:F19"/>
    <mergeCell ref="C20:F20"/>
    <mergeCell ref="C22:F22"/>
    <mergeCell ref="C23:F23"/>
    <mergeCell ref="C25:F25"/>
    <mergeCell ref="G24:I24"/>
    <mergeCell ref="C17:F17"/>
  </mergeCells>
  <hyperlinks>
    <hyperlink ref="C23" location="'Столы производственные'!R1C1" display="1. Столы производственные" xr:uid="{00000000-0004-0000-0000-000000000000}"/>
    <hyperlink ref="C29" location="'Стеллажи кухонные'!A1" display="3. Стеллажи кухонные" xr:uid="{00000000-0004-0000-0000-000001000000}"/>
    <hyperlink ref="C30" location="'Полки настенные открытые'!A1" display="3. Полки настенные открытые" xr:uid="{00000000-0004-0000-0000-000002000000}"/>
    <hyperlink ref="C32" location="'Ванны моечные'!R1C1" display="4. Ванны моечные" xr:uid="{00000000-0004-0000-0000-000003000000}"/>
    <hyperlink ref="C15" location="'Плиты индукционные'!R1C1" display="5. Плиты индукционные" xr:uid="{00000000-0004-0000-0000-000004000000}"/>
    <hyperlink ref="C17" location="Подставки!R1C1" display="6. Подставки" xr:uid="{00000000-0004-0000-0000-000005000000}"/>
    <hyperlink ref="C20" location="'Линия раздачи'!A1" display="7. Линия раздачи" xr:uid="{00000000-0004-0000-0000-000006000000}"/>
    <hyperlink ref="C34" location="'Тележки-шпильки'!A1" display="8. Тележки-шпильки" xr:uid="{00000000-0004-0000-0000-000007000000}"/>
    <hyperlink ref="C26" location="'Столы-тумбы'!A1" display="2. Столы-тумбы" xr:uid="{00000000-0004-0000-0000-000008000000}"/>
    <hyperlink ref="C31" location="'Полки настенные закрытые'!A1" display="4. Полки настенные закрытые" xr:uid="{00000000-0004-0000-0000-000009000000}"/>
    <hyperlink ref="C15:F15" location="'Плиты индукция'!A1" display="Плиты индукционные" xr:uid="{00000000-0004-0000-0000-00000A000000}"/>
    <hyperlink ref="C20:F20" location="'Линии раздачи'!A1" display="Линия раздачи" xr:uid="{00000000-0004-0000-0000-00000B000000}"/>
    <hyperlink ref="C25:F25" location="'Столы кондитерские'!A1" display="Столы кондитерские" xr:uid="{00000000-0004-0000-0000-00000C000000}"/>
    <hyperlink ref="C24" location="'Столы, полипропилен'!A1" display="Столы, полипропилен" xr:uid="{CC1F0AFC-21CC-4A66-8375-8145AA39D9AD}"/>
    <hyperlink ref="C16" location="'Плиты чугун'!A1" display="Плиты с чугунными конфорками" xr:uid="{B30924B8-CCA3-4C45-A2E9-C395C3029770}"/>
    <hyperlink ref="C17:F17" location="Подставки!A1" display="Подставки для плит" xr:uid="{D77A6D7D-F729-42AA-A732-0B0A9AF9F4DF}"/>
    <hyperlink ref="C23:F23" location="'Столы, нержавейка'!A1" display="Столы, нержавеющая сталь" xr:uid="{CCA5822D-FC1A-4832-B5B9-19AE5333E1DA}"/>
    <hyperlink ref="C26:F26" location="'Столы-тумбы'!A1" display="Столы-тумбы" xr:uid="{C1ED0291-C693-4B07-9A46-D22E0CCE3A7E}"/>
    <hyperlink ref="C29:F29" location="'Стеллажи кухонные'!A1" display="Стеллажи кухонные" xr:uid="{F1460343-991E-4823-A0C4-96C2ACF0BC52}"/>
    <hyperlink ref="C30:F30" location="'Полки открытые'!A1" display="Полки настенные открытые" xr:uid="{C2D41880-BCBF-4620-82F7-00908E2A4BF0}"/>
    <hyperlink ref="C31:F31" location="'Полки закрытые'!A1" display="Полки настенные закрытые" xr:uid="{5216537C-22B2-478C-9425-7E0DDCF19789}"/>
    <hyperlink ref="C32:F32" location="'Ванны моечные'!A1" display="Ванны моечные" xr:uid="{B037A605-F283-4565-90F1-3A6250270650}"/>
    <hyperlink ref="C34:F34" location="'Тележки шпильки'!A1" display="Тележки-шпильки" xr:uid="{62AFD4D5-E493-4CD6-9C14-C5AA46229039}"/>
    <hyperlink ref="C36" location="Жироуловители!A1" display="Жироуловители" xr:uid="{8E6E4B64-A2DF-4D47-A86B-DA8B074AFC22}"/>
    <hyperlink ref="C37" location="'Рыба на льду'!A1" display="Стол-витрина для рыбы на льду" xr:uid="{99490AAB-23B7-4EF0-A252-B81CCF5A656A}"/>
    <hyperlink ref="C41" location="Стерилизаторы!A1" display="Стерилизаторы ножей" xr:uid="{85A48249-B409-4EF4-A5F1-4FEB1F3D9137}"/>
    <hyperlink ref="C42" location="Рециркуляторы!A1" display="Рециркуляторы" xr:uid="{374EFFAA-EA45-47B6-97EC-4A96C5BB639C}"/>
    <hyperlink ref="C43" location="Облучатели!A1" display="Облучатели" xr:uid="{E8F57D26-1D3D-40CD-B008-84032F234FF7}"/>
    <hyperlink ref="C33" location="'Ванны цельнотянутые'!A1" display="Ванны цельнотянутые" xr:uid="{D9E9FE3E-39F8-4684-B2BF-EE4AB5C743FE}"/>
    <hyperlink ref="C35" location="'Тележки сервировочные'!A1" display="Тележки сервировочные" xr:uid="{58FD7693-95C7-4527-AE49-845EAF219791}"/>
    <hyperlink ref="C27" location="'Столы, полка-решетка'!A1" display="Столы с полкой-решёткой" xr:uid="{81005CAF-81F3-45F7-B1F4-704A8D23F9F0}"/>
    <hyperlink ref="C38" location="Подтоварники!A1" display="Подтоварники" xr:uid="{619661E7-6351-49CF-B8BC-38EEFAF74E9D}"/>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BEF4B-697C-44B4-B1A9-715CA8BFC047}">
  <dimension ref="B1:N40"/>
  <sheetViews>
    <sheetView zoomScale="60" zoomScaleNormal="60" workbookViewId="0">
      <selection activeCell="G16" sqref="G15:G16"/>
    </sheetView>
  </sheetViews>
  <sheetFormatPr defaultColWidth="8.7109375" defaultRowHeight="15.75" x14ac:dyDescent="0.25"/>
  <cols>
    <col min="1" max="1" width="2.28515625" style="38" customWidth="1"/>
    <col min="2" max="2" width="35.28515625" style="168" customWidth="1"/>
    <col min="3" max="3" width="16.5703125" style="38" customWidth="1"/>
    <col min="4" max="4" width="55.42578125" style="168" customWidth="1"/>
    <col min="5" max="5" width="19.85546875" style="38" customWidth="1"/>
    <col min="6" max="7" width="15.140625" style="175" customWidth="1"/>
    <col min="8" max="8" width="91.5703125" style="172" customWidth="1"/>
    <col min="9" max="16384" width="8.7109375" style="38"/>
  </cols>
  <sheetData>
    <row r="1" spans="2:14" x14ac:dyDescent="0.25">
      <c r="B1" s="256"/>
      <c r="C1" s="7"/>
    </row>
    <row r="2" spans="2:14" x14ac:dyDescent="0.25">
      <c r="B2" s="256"/>
      <c r="C2" s="7"/>
      <c r="D2" s="169"/>
      <c r="E2" s="7"/>
    </row>
    <row r="3" spans="2:14" x14ac:dyDescent="0.25">
      <c r="B3" s="256"/>
      <c r="C3" s="7"/>
      <c r="D3" s="169"/>
      <c r="E3" s="7"/>
    </row>
    <row r="4" spans="2:14" x14ac:dyDescent="0.25">
      <c r="B4" s="256"/>
      <c r="C4" s="7"/>
      <c r="D4" s="169"/>
      <c r="E4" s="7"/>
    </row>
    <row r="5" spans="2:14" x14ac:dyDescent="0.25">
      <c r="B5" s="256"/>
      <c r="C5" s="7"/>
      <c r="D5" s="169"/>
      <c r="E5" s="7"/>
    </row>
    <row r="6" spans="2:14" x14ac:dyDescent="0.25">
      <c r="B6" s="256"/>
      <c r="C6" s="7"/>
      <c r="D6" s="169"/>
      <c r="E6" s="7"/>
    </row>
    <row r="7" spans="2:14" x14ac:dyDescent="0.25">
      <c r="B7" s="256"/>
      <c r="C7" s="7"/>
      <c r="D7" s="169"/>
      <c r="E7" s="7"/>
    </row>
    <row r="8" spans="2:14" ht="8.25" customHeight="1" x14ac:dyDescent="0.25">
      <c r="B8" s="256"/>
      <c r="C8" s="7"/>
      <c r="D8" s="169"/>
      <c r="E8" s="7"/>
    </row>
    <row r="9" spans="2:14" x14ac:dyDescent="0.25">
      <c r="B9" s="256"/>
      <c r="G9" s="176"/>
    </row>
    <row r="10" spans="2:14" ht="15.75" customHeight="1" x14ac:dyDescent="0.25">
      <c r="B10" s="256"/>
      <c r="D10" s="253" t="s">
        <v>2639</v>
      </c>
      <c r="E10" s="253"/>
      <c r="F10" s="253"/>
      <c r="G10" s="253"/>
      <c r="H10" s="173" t="s">
        <v>2203</v>
      </c>
    </row>
    <row r="11" spans="2:14" ht="15.75" customHeight="1" x14ac:dyDescent="0.25">
      <c r="B11" s="256"/>
      <c r="C11" s="5"/>
      <c r="D11" s="170"/>
      <c r="E11" s="5"/>
      <c r="F11" s="176"/>
      <c r="G11" s="176"/>
    </row>
    <row r="12" spans="2:14" ht="22.5" customHeight="1" x14ac:dyDescent="0.25">
      <c r="B12" s="256"/>
      <c r="C12" s="42"/>
      <c r="E12" s="57"/>
      <c r="F12" s="177"/>
      <c r="G12" s="178"/>
    </row>
    <row r="13" spans="2:14" ht="52.5" customHeight="1" x14ac:dyDescent="0.25">
      <c r="B13" s="79" t="s">
        <v>1264</v>
      </c>
      <c r="C13" s="80" t="s">
        <v>4</v>
      </c>
      <c r="D13" s="80" t="s">
        <v>235</v>
      </c>
      <c r="E13" s="80" t="s">
        <v>358</v>
      </c>
      <c r="F13" s="179" t="s">
        <v>1798</v>
      </c>
      <c r="G13" s="180" t="str">
        <f>CONCATENATE("Цена с учетом скидки ",Содержание!D12,Содержание!E12)</f>
        <v>Цена с учетом скидки 0%</v>
      </c>
      <c r="H13" s="82" t="s">
        <v>675</v>
      </c>
    </row>
    <row r="14" spans="2:14" ht="52.5" customHeight="1" x14ac:dyDescent="0.25">
      <c r="B14" s="186"/>
      <c r="C14" s="9"/>
      <c r="D14" s="235" t="s">
        <v>2637</v>
      </c>
      <c r="E14" s="9"/>
      <c r="F14" s="234"/>
      <c r="G14" s="188"/>
      <c r="H14" s="189"/>
    </row>
    <row r="15" spans="2:14" ht="126" x14ac:dyDescent="0.25">
      <c r="B15" s="174" t="s">
        <v>2600</v>
      </c>
      <c r="C15" s="12" t="s">
        <v>2601</v>
      </c>
      <c r="D15" s="171" t="s">
        <v>2602</v>
      </c>
      <c r="E15" s="9" t="s">
        <v>499</v>
      </c>
      <c r="F15" s="23">
        <v>6380</v>
      </c>
      <c r="G15" s="58">
        <f>(1-Содержание!$D$12/100)*F15</f>
        <v>6380</v>
      </c>
      <c r="H15" s="22" t="s">
        <v>2603</v>
      </c>
      <c r="I15" s="43"/>
      <c r="J15" s="43"/>
      <c r="K15" s="43"/>
      <c r="L15" s="43"/>
      <c r="M15" s="43"/>
      <c r="N15" s="43"/>
    </row>
    <row r="16" spans="2:14" ht="126" x14ac:dyDescent="0.25">
      <c r="B16" s="174" t="s">
        <v>2600</v>
      </c>
      <c r="C16" s="12" t="s">
        <v>2604</v>
      </c>
      <c r="D16" s="171" t="s">
        <v>2605</v>
      </c>
      <c r="E16" s="9" t="s">
        <v>505</v>
      </c>
      <c r="F16" s="23">
        <v>7750</v>
      </c>
      <c r="G16" s="58">
        <f>(1-Содержание!$D$12/100)*F16</f>
        <v>7750</v>
      </c>
      <c r="H16" s="22" t="s">
        <v>2606</v>
      </c>
    </row>
    <row r="17" spans="2:8" ht="126" x14ac:dyDescent="0.25">
      <c r="B17" s="174" t="s">
        <v>2600</v>
      </c>
      <c r="C17" s="12" t="s">
        <v>2607</v>
      </c>
      <c r="D17" s="171" t="s">
        <v>2608</v>
      </c>
      <c r="E17" s="9" t="s">
        <v>653</v>
      </c>
      <c r="F17" s="23">
        <v>8420</v>
      </c>
      <c r="G17" s="58">
        <f>(1-Содержание!$D$12/100)*F17</f>
        <v>8420</v>
      </c>
      <c r="H17" s="22" t="s">
        <v>2609</v>
      </c>
    </row>
    <row r="18" spans="2:8" ht="126" x14ac:dyDescent="0.25">
      <c r="B18" s="174" t="s">
        <v>2600</v>
      </c>
      <c r="C18" s="12" t="s">
        <v>2610</v>
      </c>
      <c r="D18" s="171" t="s">
        <v>2611</v>
      </c>
      <c r="E18" s="9" t="s">
        <v>657</v>
      </c>
      <c r="F18" s="23">
        <v>9050</v>
      </c>
      <c r="G18" s="58">
        <f>(1-Содержание!$D$12/100)*F18</f>
        <v>9050</v>
      </c>
      <c r="H18" s="22" t="s">
        <v>2612</v>
      </c>
    </row>
    <row r="19" spans="2:8" ht="126" x14ac:dyDescent="0.25">
      <c r="B19" s="174" t="s">
        <v>2600</v>
      </c>
      <c r="C19" s="12" t="s">
        <v>2613</v>
      </c>
      <c r="D19" s="171" t="s">
        <v>2614</v>
      </c>
      <c r="E19" s="9" t="s">
        <v>663</v>
      </c>
      <c r="F19" s="23">
        <v>10690</v>
      </c>
      <c r="G19" s="58">
        <f>(1-Содержание!$D$12/100)*F19</f>
        <v>10690</v>
      </c>
      <c r="H19" s="22" t="s">
        <v>2615</v>
      </c>
    </row>
    <row r="20" spans="2:8" ht="126" x14ac:dyDescent="0.25">
      <c r="B20" s="174" t="s">
        <v>2600</v>
      </c>
      <c r="C20" s="12" t="s">
        <v>2616</v>
      </c>
      <c r="D20" s="171" t="s">
        <v>2617</v>
      </c>
      <c r="E20" s="9" t="s">
        <v>669</v>
      </c>
      <c r="F20" s="23">
        <v>12790</v>
      </c>
      <c r="G20" s="58">
        <f>(1-Содержание!$D$12/100)*F20</f>
        <v>12790</v>
      </c>
      <c r="H20" s="22" t="s">
        <v>2618</v>
      </c>
    </row>
    <row r="21" spans="2:8" ht="37.5" x14ac:dyDescent="0.25">
      <c r="B21" s="186"/>
      <c r="C21" s="236"/>
      <c r="D21" s="237" t="s">
        <v>2638</v>
      </c>
      <c r="E21" s="236"/>
      <c r="F21" s="23"/>
      <c r="G21" s="58"/>
      <c r="H21" s="22"/>
    </row>
    <row r="22" spans="2:8" ht="126" x14ac:dyDescent="0.25">
      <c r="B22" s="174" t="s">
        <v>2600</v>
      </c>
      <c r="C22" s="12" t="s">
        <v>2619</v>
      </c>
      <c r="D22" s="171" t="s">
        <v>2620</v>
      </c>
      <c r="E22" s="9" t="s">
        <v>500</v>
      </c>
      <c r="F22" s="23">
        <v>6860</v>
      </c>
      <c r="G22" s="58">
        <f>(1-Содержание!$D$12/100)*F22</f>
        <v>6860</v>
      </c>
      <c r="H22" s="22" t="s">
        <v>2621</v>
      </c>
    </row>
    <row r="23" spans="2:8" ht="126" x14ac:dyDescent="0.25">
      <c r="B23" s="174" t="s">
        <v>2600</v>
      </c>
      <c r="C23" s="12" t="s">
        <v>2622</v>
      </c>
      <c r="D23" s="171" t="s">
        <v>2623</v>
      </c>
      <c r="E23" s="9" t="s">
        <v>506</v>
      </c>
      <c r="F23" s="23">
        <v>8540</v>
      </c>
      <c r="G23" s="58">
        <f>(1-Содержание!$D$12/100)*F23</f>
        <v>8540</v>
      </c>
      <c r="H23" s="22" t="s">
        <v>2624</v>
      </c>
    </row>
    <row r="24" spans="2:8" ht="126" x14ac:dyDescent="0.25">
      <c r="B24" s="174" t="s">
        <v>2600</v>
      </c>
      <c r="C24" s="12" t="s">
        <v>2625</v>
      </c>
      <c r="D24" s="171" t="s">
        <v>2626</v>
      </c>
      <c r="E24" s="9" t="s">
        <v>654</v>
      </c>
      <c r="F24" s="23">
        <v>9260</v>
      </c>
      <c r="G24" s="58">
        <f>(1-Содержание!$D$12/100)*F24</f>
        <v>9260</v>
      </c>
      <c r="H24" s="22" t="s">
        <v>2627</v>
      </c>
    </row>
    <row r="25" spans="2:8" ht="126" x14ac:dyDescent="0.25">
      <c r="B25" s="174" t="s">
        <v>2600</v>
      </c>
      <c r="C25" s="12" t="s">
        <v>2628</v>
      </c>
      <c r="D25" s="171" t="s">
        <v>2629</v>
      </c>
      <c r="E25" s="9" t="s">
        <v>658</v>
      </c>
      <c r="F25" s="23">
        <v>10270</v>
      </c>
      <c r="G25" s="58">
        <f>(1-Содержание!$D$12/100)*F25</f>
        <v>10270</v>
      </c>
      <c r="H25" s="22" t="s">
        <v>2630</v>
      </c>
    </row>
    <row r="26" spans="2:8" ht="126" x14ac:dyDescent="0.25">
      <c r="B26" s="174" t="s">
        <v>2600</v>
      </c>
      <c r="C26" s="12" t="s">
        <v>2631</v>
      </c>
      <c r="D26" s="171" t="s">
        <v>2632</v>
      </c>
      <c r="E26" s="9" t="s">
        <v>664</v>
      </c>
      <c r="F26" s="23">
        <v>11650</v>
      </c>
      <c r="G26" s="58">
        <f>(1-Содержание!$D$12/100)*F26</f>
        <v>11650</v>
      </c>
      <c r="H26" s="22" t="s">
        <v>2633</v>
      </c>
    </row>
    <row r="27" spans="2:8" ht="126" x14ac:dyDescent="0.25">
      <c r="B27" s="174" t="s">
        <v>2600</v>
      </c>
      <c r="C27" s="12" t="s">
        <v>2634</v>
      </c>
      <c r="D27" s="171" t="s">
        <v>2635</v>
      </c>
      <c r="E27" s="9" t="s">
        <v>670</v>
      </c>
      <c r="F27" s="24">
        <v>13700</v>
      </c>
      <c r="G27" s="58">
        <f>(1-Содержание!$D$12/100)*F27</f>
        <v>13700</v>
      </c>
      <c r="H27" s="21" t="s">
        <v>2636</v>
      </c>
    </row>
    <row r="28" spans="2:8" x14ac:dyDescent="0.25">
      <c r="B28" s="174"/>
      <c r="C28" s="4"/>
      <c r="D28" s="174"/>
      <c r="E28" s="9"/>
      <c r="F28" s="27"/>
      <c r="G28" s="194"/>
      <c r="H28" s="192"/>
    </row>
    <row r="29" spans="2:8" x14ac:dyDescent="0.25">
      <c r="B29" s="174"/>
      <c r="C29" s="4"/>
      <c r="D29" s="174"/>
      <c r="E29" s="9"/>
      <c r="F29" s="27"/>
      <c r="G29" s="194"/>
      <c r="H29" s="192"/>
    </row>
    <row r="30" spans="2:8" x14ac:dyDescent="0.25">
      <c r="B30" s="174"/>
      <c r="C30" s="4"/>
      <c r="D30" s="174"/>
      <c r="E30" s="9"/>
      <c r="F30" s="27"/>
      <c r="G30" s="194"/>
      <c r="H30" s="192"/>
    </row>
    <row r="31" spans="2:8" x14ac:dyDescent="0.25">
      <c r="B31" s="174"/>
      <c r="C31" s="4"/>
      <c r="D31" s="174"/>
      <c r="E31" s="9"/>
      <c r="F31" s="27"/>
      <c r="G31" s="194"/>
      <c r="H31" s="192"/>
    </row>
    <row r="32" spans="2:8" x14ac:dyDescent="0.25">
      <c r="B32" s="174"/>
      <c r="C32" s="4"/>
      <c r="D32" s="174"/>
      <c r="E32" s="9"/>
      <c r="F32" s="27"/>
      <c r="G32" s="194"/>
      <c r="H32" s="192"/>
    </row>
    <row r="33" spans="2:8" x14ac:dyDescent="0.25">
      <c r="B33" s="174"/>
      <c r="C33" s="4"/>
      <c r="D33" s="174"/>
      <c r="E33" s="9"/>
      <c r="F33" s="27"/>
      <c r="G33" s="194"/>
      <c r="H33" s="192"/>
    </row>
    <row r="34" spans="2:8" x14ac:dyDescent="0.25">
      <c r="B34" s="174"/>
      <c r="C34" s="4"/>
      <c r="D34" s="174"/>
      <c r="E34" s="9"/>
      <c r="F34" s="12"/>
      <c r="G34" s="194"/>
      <c r="H34" s="192"/>
    </row>
    <row r="35" spans="2:8" x14ac:dyDescent="0.25">
      <c r="B35" s="174"/>
      <c r="C35" s="9"/>
      <c r="D35" s="174"/>
      <c r="E35" s="9"/>
      <c r="F35" s="27"/>
      <c r="G35" s="194"/>
      <c r="H35" s="192"/>
    </row>
    <row r="36" spans="2:8" x14ac:dyDescent="0.25">
      <c r="B36" s="174"/>
      <c r="C36" s="9"/>
      <c r="D36" s="174"/>
      <c r="E36" s="9"/>
      <c r="F36" s="27"/>
      <c r="G36" s="194"/>
      <c r="H36" s="192"/>
    </row>
    <row r="37" spans="2:8" x14ac:dyDescent="0.25">
      <c r="B37" s="174"/>
      <c r="C37" s="9"/>
      <c r="D37" s="174"/>
      <c r="E37" s="9"/>
      <c r="F37" s="27"/>
      <c r="G37" s="194"/>
      <c r="H37" s="192"/>
    </row>
    <row r="38" spans="2:8" x14ac:dyDescent="0.25">
      <c r="B38" s="174"/>
      <c r="C38" s="9"/>
      <c r="D38" s="174"/>
      <c r="E38" s="9"/>
      <c r="F38" s="193"/>
      <c r="G38" s="194"/>
      <c r="H38" s="17"/>
    </row>
    <row r="40" spans="2:8" x14ac:dyDescent="0.25">
      <c r="D40" s="53" t="s">
        <v>236</v>
      </c>
    </row>
  </sheetData>
  <autoFilter ref="B13:B38" xr:uid="{00000000-0009-0000-0000-000003000000}"/>
  <mergeCells count="2">
    <mergeCell ref="B1:B12"/>
    <mergeCell ref="D10:G10"/>
  </mergeCells>
  <pageMargins left="0.7" right="0.7" top="0.75" bottom="0.75" header="0.3" footer="0.3"/>
  <pageSetup paperSize="9"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08136-408B-4506-85DE-4ED647102058}">
  <dimension ref="B1:N42"/>
  <sheetViews>
    <sheetView zoomScale="70" zoomScaleNormal="70" workbookViewId="0">
      <selection activeCell="D14" sqref="D14"/>
    </sheetView>
  </sheetViews>
  <sheetFormatPr defaultColWidth="8.7109375" defaultRowHeight="15.75" x14ac:dyDescent="0.25"/>
  <cols>
    <col min="1" max="1" width="2.28515625" style="38" customWidth="1"/>
    <col min="2" max="2" width="35.28515625" style="168" customWidth="1"/>
    <col min="3" max="3" width="16.5703125" style="38" customWidth="1"/>
    <col min="4" max="4" width="55.42578125" style="168" customWidth="1"/>
    <col min="5" max="5" width="19.85546875" style="38" customWidth="1"/>
    <col min="6" max="7" width="15.140625" style="175" customWidth="1"/>
    <col min="8" max="8" width="91.5703125" style="172" customWidth="1"/>
    <col min="9" max="16384" width="8.7109375" style="38"/>
  </cols>
  <sheetData>
    <row r="1" spans="2:14" x14ac:dyDescent="0.25">
      <c r="B1" s="256"/>
      <c r="C1" s="7"/>
    </row>
    <row r="2" spans="2:14" x14ac:dyDescent="0.25">
      <c r="B2" s="256"/>
      <c r="C2" s="7"/>
      <c r="D2" s="169"/>
      <c r="E2" s="7"/>
    </row>
    <row r="3" spans="2:14" x14ac:dyDescent="0.25">
      <c r="B3" s="256"/>
      <c r="C3" s="7"/>
      <c r="D3" s="169"/>
      <c r="E3" s="7"/>
    </row>
    <row r="4" spans="2:14" x14ac:dyDescent="0.25">
      <c r="B4" s="256"/>
      <c r="C4" s="7"/>
      <c r="D4" s="169"/>
      <c r="E4" s="7"/>
    </row>
    <row r="5" spans="2:14" x14ac:dyDescent="0.25">
      <c r="B5" s="256"/>
      <c r="C5" s="7"/>
      <c r="D5" s="169"/>
      <c r="E5" s="7"/>
    </row>
    <row r="6" spans="2:14" x14ac:dyDescent="0.25">
      <c r="B6" s="256"/>
      <c r="C6" s="7"/>
      <c r="D6" s="169"/>
      <c r="E6" s="7"/>
    </row>
    <row r="7" spans="2:14" x14ac:dyDescent="0.25">
      <c r="B7" s="256"/>
      <c r="C7" s="7"/>
      <c r="D7" s="169"/>
      <c r="E7" s="7"/>
    </row>
    <row r="8" spans="2:14" ht="8.25" customHeight="1" x14ac:dyDescent="0.25">
      <c r="B8" s="256"/>
      <c r="C8" s="7"/>
      <c r="D8" s="169"/>
      <c r="E8" s="7"/>
    </row>
    <row r="9" spans="2:14" x14ac:dyDescent="0.25">
      <c r="B9" s="256"/>
      <c r="G9" s="176"/>
    </row>
    <row r="10" spans="2:14" ht="15.75" customHeight="1" x14ac:dyDescent="0.25">
      <c r="B10" s="256"/>
      <c r="D10" s="253" t="s">
        <v>2702</v>
      </c>
      <c r="E10" s="253"/>
      <c r="F10" s="253"/>
      <c r="G10" s="253"/>
      <c r="H10" s="173" t="s">
        <v>2203</v>
      </c>
    </row>
    <row r="11" spans="2:14" ht="15.75" customHeight="1" x14ac:dyDescent="0.25">
      <c r="B11" s="256"/>
      <c r="C11" s="5"/>
      <c r="D11" s="170"/>
      <c r="E11" s="5"/>
      <c r="F11" s="176"/>
      <c r="G11" s="176"/>
    </row>
    <row r="12" spans="2:14" ht="22.5" customHeight="1" x14ac:dyDescent="0.25">
      <c r="B12" s="256"/>
      <c r="C12" s="42"/>
      <c r="E12" s="57"/>
      <c r="F12" s="177"/>
      <c r="G12" s="178"/>
    </row>
    <row r="13" spans="2:14" ht="52.5" customHeight="1" x14ac:dyDescent="0.25">
      <c r="B13" s="79" t="s">
        <v>2700</v>
      </c>
      <c r="C13" s="80" t="s">
        <v>4</v>
      </c>
      <c r="D13" s="80" t="s">
        <v>235</v>
      </c>
      <c r="E13" s="80" t="s">
        <v>358</v>
      </c>
      <c r="F13" s="240" t="s">
        <v>1798</v>
      </c>
      <c r="G13" s="180" t="str">
        <f>CONCATENATE("Цена с учетом скидки ",Содержание!D12,Содержание!E12)</f>
        <v>Цена с учетом скидки 0%</v>
      </c>
      <c r="H13" s="79" t="s">
        <v>675</v>
      </c>
    </row>
    <row r="14" spans="2:14" ht="45.75" customHeight="1" x14ac:dyDescent="0.25">
      <c r="B14" s="104"/>
      <c r="C14" s="100"/>
      <c r="D14" s="244" t="s">
        <v>2701</v>
      </c>
      <c r="E14" s="102"/>
      <c r="F14" s="102"/>
      <c r="G14" s="40"/>
      <c r="H14" s="105"/>
    </row>
    <row r="15" spans="2:14" ht="72" customHeight="1" x14ac:dyDescent="0.25">
      <c r="B15" s="245" t="s">
        <v>2702</v>
      </c>
      <c r="C15" s="9" t="s">
        <v>2723</v>
      </c>
      <c r="D15" s="246" t="s">
        <v>2703</v>
      </c>
      <c r="E15" s="9" t="s">
        <v>499</v>
      </c>
      <c r="F15" s="239">
        <v>13800</v>
      </c>
      <c r="G15" s="27">
        <f>(1-Содержание!$D$12/100)*F15</f>
        <v>13800</v>
      </c>
      <c r="H15" s="247" t="s">
        <v>2704</v>
      </c>
    </row>
    <row r="16" spans="2:14" ht="72" customHeight="1" x14ac:dyDescent="0.25">
      <c r="B16" s="245" t="s">
        <v>2702</v>
      </c>
      <c r="C16" s="9" t="s">
        <v>2724</v>
      </c>
      <c r="D16" s="246" t="s">
        <v>2703</v>
      </c>
      <c r="E16" s="9" t="s">
        <v>505</v>
      </c>
      <c r="F16" s="239">
        <v>15800</v>
      </c>
      <c r="G16" s="27">
        <f>(1-Содержание!$D$12/100)*F16</f>
        <v>15800</v>
      </c>
      <c r="H16" s="247" t="s">
        <v>2705</v>
      </c>
      <c r="I16" s="43"/>
      <c r="J16" s="43"/>
      <c r="K16" s="43"/>
      <c r="L16" s="43"/>
      <c r="M16" s="43"/>
      <c r="N16" s="43"/>
    </row>
    <row r="17" spans="2:8" ht="63" x14ac:dyDescent="0.25">
      <c r="B17" s="245" t="s">
        <v>2702</v>
      </c>
      <c r="C17" s="9" t="s">
        <v>2725</v>
      </c>
      <c r="D17" s="246" t="s">
        <v>2703</v>
      </c>
      <c r="E17" s="9" t="s">
        <v>657</v>
      </c>
      <c r="F17" s="239">
        <v>17800</v>
      </c>
      <c r="G17" s="27">
        <f>(1-Содержание!$D$12/100)*F17</f>
        <v>17800</v>
      </c>
      <c r="H17" s="247" t="s">
        <v>2706</v>
      </c>
    </row>
    <row r="18" spans="2:8" ht="63" x14ac:dyDescent="0.25">
      <c r="B18" s="245" t="s">
        <v>2702</v>
      </c>
      <c r="C18" s="9" t="s">
        <v>2726</v>
      </c>
      <c r="D18" s="246" t="s">
        <v>2703</v>
      </c>
      <c r="E18" s="9" t="s">
        <v>663</v>
      </c>
      <c r="F18" s="239">
        <v>20500</v>
      </c>
      <c r="G18" s="27">
        <f>(1-Содержание!$D$12/100)*F18</f>
        <v>20500</v>
      </c>
      <c r="H18" s="247" t="s">
        <v>2707</v>
      </c>
    </row>
    <row r="19" spans="2:8" ht="45" customHeight="1" x14ac:dyDescent="0.25">
      <c r="B19" s="109"/>
      <c r="C19" s="143"/>
      <c r="D19" s="244" t="s">
        <v>2708</v>
      </c>
      <c r="E19" s="112"/>
      <c r="F19" s="40"/>
      <c r="G19" s="27"/>
      <c r="H19" s="110"/>
    </row>
    <row r="20" spans="2:8" ht="63" x14ac:dyDescent="0.25">
      <c r="B20" s="245" t="s">
        <v>2702</v>
      </c>
      <c r="C20" s="9" t="s">
        <v>2727</v>
      </c>
      <c r="D20" s="246" t="s">
        <v>2703</v>
      </c>
      <c r="E20" s="9" t="s">
        <v>500</v>
      </c>
      <c r="F20" s="239">
        <v>14600</v>
      </c>
      <c r="G20" s="27">
        <f>(1-Содержание!$D$12/100)*F20</f>
        <v>14600</v>
      </c>
      <c r="H20" s="247" t="s">
        <v>2709</v>
      </c>
    </row>
    <row r="21" spans="2:8" ht="63" x14ac:dyDescent="0.25">
      <c r="B21" s="245" t="s">
        <v>2702</v>
      </c>
      <c r="C21" s="9" t="s">
        <v>2728</v>
      </c>
      <c r="D21" s="246" t="s">
        <v>2703</v>
      </c>
      <c r="E21" s="9" t="s">
        <v>506</v>
      </c>
      <c r="F21" s="239">
        <v>17400</v>
      </c>
      <c r="G21" s="27">
        <f>(1-Содержание!$D$12/100)*F21</f>
        <v>17400</v>
      </c>
      <c r="H21" s="247" t="s">
        <v>2710</v>
      </c>
    </row>
    <row r="22" spans="2:8" ht="63" x14ac:dyDescent="0.25">
      <c r="B22" s="245" t="s">
        <v>2702</v>
      </c>
      <c r="C22" s="9" t="s">
        <v>2729</v>
      </c>
      <c r="D22" s="246" t="s">
        <v>2703</v>
      </c>
      <c r="E22" s="9" t="s">
        <v>658</v>
      </c>
      <c r="F22" s="239">
        <v>19100</v>
      </c>
      <c r="G22" s="27">
        <f>(1-Содержание!$D$12/100)*F22</f>
        <v>19100</v>
      </c>
      <c r="H22" s="247" t="s">
        <v>2711</v>
      </c>
    </row>
    <row r="23" spans="2:8" ht="63" x14ac:dyDescent="0.25">
      <c r="B23" s="245" t="s">
        <v>2702</v>
      </c>
      <c r="C23" s="9" t="s">
        <v>2730</v>
      </c>
      <c r="D23" s="246" t="s">
        <v>2703</v>
      </c>
      <c r="E23" s="9" t="s">
        <v>664</v>
      </c>
      <c r="F23" s="239">
        <v>21300</v>
      </c>
      <c r="G23" s="27">
        <f>(1-Содержание!$D$12/100)*F23</f>
        <v>21300</v>
      </c>
      <c r="H23" s="247" t="s">
        <v>2712</v>
      </c>
    </row>
    <row r="24" spans="2:8" ht="33" customHeight="1" x14ac:dyDescent="0.25">
      <c r="B24" s="116"/>
      <c r="C24" s="4"/>
      <c r="D24" s="244" t="s">
        <v>2713</v>
      </c>
      <c r="E24" s="4"/>
      <c r="F24" s="4"/>
      <c r="G24" s="27"/>
      <c r="H24" s="116"/>
    </row>
    <row r="25" spans="2:8" ht="63" x14ac:dyDescent="0.25">
      <c r="B25" s="245" t="s">
        <v>2702</v>
      </c>
      <c r="C25" s="9" t="s">
        <v>2731</v>
      </c>
      <c r="D25" s="246" t="s">
        <v>2714</v>
      </c>
      <c r="E25" s="9" t="s">
        <v>505</v>
      </c>
      <c r="F25" s="239">
        <v>15800</v>
      </c>
      <c r="G25" s="27">
        <f>(1-Содержание!$D$12/100)*F25</f>
        <v>15800</v>
      </c>
      <c r="H25" s="247" t="s">
        <v>2715</v>
      </c>
    </row>
    <row r="26" spans="2:8" ht="63" x14ac:dyDescent="0.25">
      <c r="B26" s="245" t="s">
        <v>2702</v>
      </c>
      <c r="C26" s="9" t="s">
        <v>2732</v>
      </c>
      <c r="D26" s="246" t="s">
        <v>2714</v>
      </c>
      <c r="E26" s="9" t="s">
        <v>657</v>
      </c>
      <c r="F26" s="239">
        <v>17800</v>
      </c>
      <c r="G26" s="27">
        <f>(1-Содержание!$D$12/100)*F26</f>
        <v>17800</v>
      </c>
      <c r="H26" s="247" t="s">
        <v>2716</v>
      </c>
    </row>
    <row r="27" spans="2:8" ht="63" x14ac:dyDescent="0.25">
      <c r="B27" s="245" t="s">
        <v>2702</v>
      </c>
      <c r="C27" s="9" t="s">
        <v>2733</v>
      </c>
      <c r="D27" s="246" t="s">
        <v>2714</v>
      </c>
      <c r="E27" s="9" t="s">
        <v>663</v>
      </c>
      <c r="F27" s="239">
        <v>20500</v>
      </c>
      <c r="G27" s="27">
        <f>(1-Содержание!$D$12/100)*F27</f>
        <v>20500</v>
      </c>
      <c r="H27" s="247" t="s">
        <v>2717</v>
      </c>
    </row>
    <row r="28" spans="2:8" ht="36" customHeight="1" x14ac:dyDescent="0.25">
      <c r="B28" s="241"/>
      <c r="C28" s="117"/>
      <c r="D28" s="244" t="s">
        <v>2718</v>
      </c>
      <c r="E28" s="242"/>
      <c r="F28" s="243"/>
      <c r="G28" s="27"/>
      <c r="H28" s="110"/>
    </row>
    <row r="29" spans="2:8" ht="63" x14ac:dyDescent="0.25">
      <c r="B29" s="245" t="s">
        <v>2702</v>
      </c>
      <c r="C29" s="9" t="s">
        <v>2734</v>
      </c>
      <c r="D29" s="246" t="s">
        <v>2714</v>
      </c>
      <c r="E29" s="9" t="s">
        <v>506</v>
      </c>
      <c r="F29" s="239">
        <v>17400</v>
      </c>
      <c r="G29" s="27">
        <f>(1-Содержание!$D$12/100)*F29</f>
        <v>17400</v>
      </c>
      <c r="H29" s="247" t="s">
        <v>2719</v>
      </c>
    </row>
    <row r="30" spans="2:8" ht="63" x14ac:dyDescent="0.25">
      <c r="B30" s="245" t="s">
        <v>2702</v>
      </c>
      <c r="C30" s="9" t="s">
        <v>2735</v>
      </c>
      <c r="D30" s="246" t="s">
        <v>2714</v>
      </c>
      <c r="E30" s="9" t="s">
        <v>658</v>
      </c>
      <c r="F30" s="239">
        <v>19100</v>
      </c>
      <c r="G30" s="27">
        <f>(1-Содержание!$D$12/100)*F30</f>
        <v>19100</v>
      </c>
      <c r="H30" s="247" t="s">
        <v>2720</v>
      </c>
    </row>
    <row r="31" spans="2:8" ht="63" x14ac:dyDescent="0.25">
      <c r="B31" s="245" t="s">
        <v>2702</v>
      </c>
      <c r="C31" s="9" t="s">
        <v>2736</v>
      </c>
      <c r="D31" s="246" t="s">
        <v>2714</v>
      </c>
      <c r="E31" s="9" t="s">
        <v>664</v>
      </c>
      <c r="F31" s="239">
        <v>21300</v>
      </c>
      <c r="G31" s="27">
        <f>(1-Содержание!$D$12/100)*F31</f>
        <v>21300</v>
      </c>
      <c r="H31" s="247" t="s">
        <v>2721</v>
      </c>
    </row>
    <row r="42" spans="4:4" x14ac:dyDescent="0.25">
      <c r="D42" s="181" t="s">
        <v>236</v>
      </c>
    </row>
  </sheetData>
  <autoFilter ref="B13:B16" xr:uid="{00000000-0009-0000-0000-000004000000}"/>
  <mergeCells count="2">
    <mergeCell ref="B1:B12"/>
    <mergeCell ref="D10:G10"/>
  </mergeCells>
  <pageMargins left="0.7" right="0.7" top="0.75" bottom="0.75" header="0.3" footer="0.3"/>
  <pageSetup paperSize="9"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341"/>
  <sheetViews>
    <sheetView zoomScale="70" zoomScaleNormal="70" workbookViewId="0">
      <selection activeCell="G16" sqref="G16"/>
    </sheetView>
  </sheetViews>
  <sheetFormatPr defaultColWidth="8.7109375" defaultRowHeight="15" x14ac:dyDescent="0.25"/>
  <cols>
    <col min="1" max="1" width="3.5703125" customWidth="1"/>
    <col min="2" max="2" width="30.5703125" style="70" customWidth="1"/>
    <col min="3" max="3" width="25.85546875" style="25" customWidth="1"/>
    <col min="4" max="4" width="45.28515625" style="25" customWidth="1"/>
    <col min="5" max="5" width="15.5703125" style="68" bestFit="1" customWidth="1"/>
    <col min="6" max="6" width="15.28515625" style="8" customWidth="1"/>
    <col min="7" max="7" width="17.42578125" style="49" customWidth="1"/>
    <col min="8" max="8" width="86.85546875" style="66" customWidth="1"/>
  </cols>
  <sheetData>
    <row r="1" spans="2:13" x14ac:dyDescent="0.25">
      <c r="B1" s="257"/>
    </row>
    <row r="2" spans="2:13" x14ac:dyDescent="0.25">
      <c r="B2" s="257"/>
    </row>
    <row r="3" spans="2:13" x14ac:dyDescent="0.25">
      <c r="B3" s="257"/>
    </row>
    <row r="4" spans="2:13" x14ac:dyDescent="0.25">
      <c r="B4" s="257"/>
    </row>
    <row r="5" spans="2:13" x14ac:dyDescent="0.25">
      <c r="B5" s="257"/>
    </row>
    <row r="6" spans="2:13" x14ac:dyDescent="0.25">
      <c r="B6" s="257"/>
    </row>
    <row r="7" spans="2:13" x14ac:dyDescent="0.25">
      <c r="B7" s="257"/>
    </row>
    <row r="8" spans="2:13" x14ac:dyDescent="0.25">
      <c r="B8" s="257"/>
    </row>
    <row r="9" spans="2:13" x14ac:dyDescent="0.25">
      <c r="B9" s="257"/>
      <c r="F9" s="69"/>
    </row>
    <row r="10" spans="2:13" x14ac:dyDescent="0.25">
      <c r="B10" s="257"/>
      <c r="C10" s="69"/>
      <c r="D10" s="69"/>
      <c r="E10" s="8"/>
      <c r="F10" s="49"/>
    </row>
    <row r="11" spans="2:13" ht="21" x14ac:dyDescent="0.35">
      <c r="B11" s="257"/>
      <c r="C11" s="254" t="s">
        <v>237</v>
      </c>
      <c r="D11" s="254"/>
      <c r="E11" s="254"/>
      <c r="F11" s="254"/>
      <c r="H11" s="162" t="s">
        <v>2183</v>
      </c>
    </row>
    <row r="12" spans="2:13" x14ac:dyDescent="0.25">
      <c r="B12" s="257"/>
      <c r="C12" s="69"/>
      <c r="D12" s="69"/>
      <c r="E12" s="8"/>
      <c r="F12" s="49"/>
    </row>
    <row r="13" spans="2:13" x14ac:dyDescent="0.25">
      <c r="B13" s="258"/>
      <c r="E13" s="47"/>
      <c r="F13" s="48"/>
      <c r="G13" s="71"/>
      <c r="I13" s="25"/>
      <c r="J13" s="25"/>
      <c r="K13" s="25"/>
      <c r="L13" s="25"/>
      <c r="M13" s="25"/>
    </row>
    <row r="14" spans="2:13" s="1" customFormat="1" ht="55.5" customHeight="1" x14ac:dyDescent="0.25">
      <c r="B14" s="79" t="s">
        <v>676</v>
      </c>
      <c r="C14" s="133" t="s">
        <v>4</v>
      </c>
      <c r="D14" s="133" t="s">
        <v>235</v>
      </c>
      <c r="E14" s="80" t="s">
        <v>358</v>
      </c>
      <c r="F14" s="134" t="s">
        <v>1798</v>
      </c>
      <c r="G14" s="72" t="s">
        <v>2175</v>
      </c>
      <c r="H14" s="134" t="s">
        <v>675</v>
      </c>
      <c r="I14" s="25"/>
      <c r="J14" s="25"/>
      <c r="K14" s="25"/>
      <c r="L14" s="25"/>
      <c r="M14" s="25"/>
    </row>
    <row r="15" spans="2:13" s="1" customFormat="1" ht="55.5" customHeight="1" x14ac:dyDescent="0.25">
      <c r="B15" s="148"/>
      <c r="C15" s="149"/>
      <c r="D15" s="150" t="s">
        <v>2177</v>
      </c>
      <c r="E15" s="112"/>
      <c r="F15" s="151"/>
      <c r="G15" s="152"/>
      <c r="H15" s="153"/>
      <c r="I15" s="25"/>
      <c r="J15" s="25"/>
      <c r="K15" s="25"/>
      <c r="L15" s="25"/>
      <c r="M15" s="25"/>
    </row>
    <row r="16" spans="2:13" ht="105" x14ac:dyDescent="0.25">
      <c r="B16" s="20" t="s">
        <v>888</v>
      </c>
      <c r="C16" s="4" t="s">
        <v>1026</v>
      </c>
      <c r="D16" s="83" t="s">
        <v>831</v>
      </c>
      <c r="E16" s="4" t="s">
        <v>439</v>
      </c>
      <c r="F16" s="84">
        <v>24766.325333333334</v>
      </c>
      <c r="G16" s="26">
        <f>Таблица1[[#This Row],[RRP*, руб. с НДС]]*0.82</f>
        <v>20308.386773333332</v>
      </c>
      <c r="H16" s="142" t="s">
        <v>1642</v>
      </c>
    </row>
    <row r="17" spans="2:8" ht="105" x14ac:dyDescent="0.25">
      <c r="B17" s="20" t="s">
        <v>888</v>
      </c>
      <c r="C17" s="4" t="s">
        <v>1027</v>
      </c>
      <c r="D17" s="83" t="s">
        <v>780</v>
      </c>
      <c r="E17" s="4" t="s">
        <v>439</v>
      </c>
      <c r="F17" s="84">
        <v>24214.397333333334</v>
      </c>
      <c r="G17" s="26">
        <f>Таблица1[[#This Row],[RRP*, руб. с НДС]]*0.82</f>
        <v>19855.805813333332</v>
      </c>
      <c r="H17" s="142" t="s">
        <v>1642</v>
      </c>
    </row>
    <row r="18" spans="2:8" ht="105" x14ac:dyDescent="0.25">
      <c r="B18" s="20" t="s">
        <v>888</v>
      </c>
      <c r="C18" s="4" t="s">
        <v>1028</v>
      </c>
      <c r="D18" s="83" t="s">
        <v>832</v>
      </c>
      <c r="E18" s="4" t="s">
        <v>440</v>
      </c>
      <c r="F18" s="84">
        <v>26397.587333333329</v>
      </c>
      <c r="G18" s="26">
        <f>Таблица1[[#This Row],[RRP*, руб. с НДС]]*0.82</f>
        <v>21646.021613333327</v>
      </c>
      <c r="H18" s="142" t="s">
        <v>1643</v>
      </c>
    </row>
    <row r="19" spans="2:8" ht="105" x14ac:dyDescent="0.25">
      <c r="B19" s="20" t="s">
        <v>888</v>
      </c>
      <c r="C19" s="4" t="s">
        <v>1029</v>
      </c>
      <c r="D19" s="83" t="s">
        <v>781</v>
      </c>
      <c r="E19" s="4" t="s">
        <v>440</v>
      </c>
      <c r="F19" s="84">
        <v>25845.659333333333</v>
      </c>
      <c r="G19" s="26">
        <f>Таблица1[[#This Row],[RRP*, руб. с НДС]]*0.82</f>
        <v>21193.440653333331</v>
      </c>
      <c r="H19" s="142" t="s">
        <v>1643</v>
      </c>
    </row>
    <row r="20" spans="2:8" ht="105" x14ac:dyDescent="0.25">
      <c r="B20" s="20" t="s">
        <v>888</v>
      </c>
      <c r="C20" s="4" t="s">
        <v>1030</v>
      </c>
      <c r="D20" s="83" t="s">
        <v>833</v>
      </c>
      <c r="E20" s="4" t="s">
        <v>441</v>
      </c>
      <c r="F20" s="84">
        <v>28640.475999999999</v>
      </c>
      <c r="G20" s="26">
        <f>Таблица1[[#This Row],[RRP*, руб. с НДС]]*0.82</f>
        <v>23485.190319999998</v>
      </c>
      <c r="H20" s="142" t="s">
        <v>1644</v>
      </c>
    </row>
    <row r="21" spans="2:8" ht="105" x14ac:dyDescent="0.25">
      <c r="B21" s="20" t="s">
        <v>888</v>
      </c>
      <c r="C21" s="4" t="s">
        <v>1031</v>
      </c>
      <c r="D21" s="83" t="s">
        <v>782</v>
      </c>
      <c r="E21" s="4" t="s">
        <v>441</v>
      </c>
      <c r="F21" s="84">
        <v>28088.548000000003</v>
      </c>
      <c r="G21" s="26">
        <f>Таблица1[[#This Row],[RRP*, руб. с НДС]]*0.82</f>
        <v>23032.609360000002</v>
      </c>
      <c r="H21" s="142" t="s">
        <v>1644</v>
      </c>
    </row>
    <row r="22" spans="2:8" ht="105" x14ac:dyDescent="0.25">
      <c r="B22" s="20" t="s">
        <v>888</v>
      </c>
      <c r="C22" s="4" t="s">
        <v>1032</v>
      </c>
      <c r="D22" s="83" t="s">
        <v>834</v>
      </c>
      <c r="E22" s="4" t="s">
        <v>443</v>
      </c>
      <c r="F22" s="84">
        <v>25171.568666666662</v>
      </c>
      <c r="G22" s="26">
        <f>Таблица1[[#This Row],[RRP*, руб. с НДС]]*0.82</f>
        <v>20640.686306666663</v>
      </c>
      <c r="H22" s="142" t="s">
        <v>1645</v>
      </c>
    </row>
    <row r="23" spans="2:8" ht="105" x14ac:dyDescent="0.25">
      <c r="B23" s="20" t="s">
        <v>888</v>
      </c>
      <c r="C23" s="4" t="s">
        <v>1033</v>
      </c>
      <c r="D23" s="83" t="s">
        <v>783</v>
      </c>
      <c r="E23" s="4" t="s">
        <v>443</v>
      </c>
      <c r="F23" s="84">
        <v>24619.640666666666</v>
      </c>
      <c r="G23" s="26">
        <f>Таблица1[[#This Row],[RRP*, руб. с НДС]]*0.82</f>
        <v>20188.105346666664</v>
      </c>
      <c r="H23" s="142" t="s">
        <v>1645</v>
      </c>
    </row>
    <row r="24" spans="2:8" ht="105" x14ac:dyDescent="0.25">
      <c r="B24" s="20" t="s">
        <v>888</v>
      </c>
      <c r="C24" s="4" t="s">
        <v>1034</v>
      </c>
      <c r="D24" s="83" t="s">
        <v>835</v>
      </c>
      <c r="E24" s="4" t="s">
        <v>444</v>
      </c>
      <c r="F24" s="84">
        <v>28043.164000000001</v>
      </c>
      <c r="G24" s="26">
        <f>Таблица1[[#This Row],[RRP*, руб. с НДС]]*0.82</f>
        <v>22995.394479999999</v>
      </c>
      <c r="H24" s="142" t="s">
        <v>1646</v>
      </c>
    </row>
    <row r="25" spans="2:8" ht="105" x14ac:dyDescent="0.25">
      <c r="B25" s="20" t="s">
        <v>888</v>
      </c>
      <c r="C25" s="4" t="s">
        <v>1035</v>
      </c>
      <c r="D25" s="83" t="s">
        <v>784</v>
      </c>
      <c r="E25" s="4" t="s">
        <v>444</v>
      </c>
      <c r="F25" s="84">
        <v>27491.235999999997</v>
      </c>
      <c r="G25" s="26">
        <f>Таблица1[[#This Row],[RRP*, руб. с НДС]]*0.82</f>
        <v>22542.813519999996</v>
      </c>
      <c r="H25" s="142" t="s">
        <v>1646</v>
      </c>
    </row>
    <row r="26" spans="2:8" ht="105" x14ac:dyDescent="0.25">
      <c r="B26" s="20" t="s">
        <v>888</v>
      </c>
      <c r="C26" s="4" t="s">
        <v>1036</v>
      </c>
      <c r="D26" s="83" t="s">
        <v>836</v>
      </c>
      <c r="E26" s="4" t="s">
        <v>445</v>
      </c>
      <c r="F26" s="84">
        <v>30000.572666666667</v>
      </c>
      <c r="G26" s="26">
        <f>Таблица1[[#This Row],[RRP*, руб. с НДС]]*0.82</f>
        <v>24600.469586666666</v>
      </c>
      <c r="H26" s="142" t="s">
        <v>1647</v>
      </c>
    </row>
    <row r="27" spans="2:8" ht="105" x14ac:dyDescent="0.25">
      <c r="B27" s="20" t="s">
        <v>888</v>
      </c>
      <c r="C27" s="4" t="s">
        <v>1037</v>
      </c>
      <c r="D27" s="83" t="s">
        <v>785</v>
      </c>
      <c r="E27" s="4" t="s">
        <v>445</v>
      </c>
      <c r="F27" s="84">
        <v>29448.644666666667</v>
      </c>
      <c r="G27" s="26">
        <f>Таблица1[[#This Row],[RRP*, руб. с НДС]]*0.82</f>
        <v>24147.888626666667</v>
      </c>
      <c r="H27" s="142" t="s">
        <v>1647</v>
      </c>
    </row>
    <row r="28" spans="2:8" ht="105" x14ac:dyDescent="0.25">
      <c r="B28" s="20" t="s">
        <v>888</v>
      </c>
      <c r="C28" s="4" t="s">
        <v>1038</v>
      </c>
      <c r="D28" s="83" t="s">
        <v>837</v>
      </c>
      <c r="E28" s="4" t="s">
        <v>447</v>
      </c>
      <c r="F28" s="84">
        <v>26536.708000000002</v>
      </c>
      <c r="G28" s="26">
        <f>Таблица1[[#This Row],[RRP*, руб. с НДС]]*0.82</f>
        <v>21760.100559999999</v>
      </c>
      <c r="H28" s="142" t="s">
        <v>1648</v>
      </c>
    </row>
    <row r="29" spans="2:8" ht="105" x14ac:dyDescent="0.25">
      <c r="B29" s="20" t="s">
        <v>888</v>
      </c>
      <c r="C29" s="4" t="s">
        <v>1039</v>
      </c>
      <c r="D29" s="83" t="s">
        <v>786</v>
      </c>
      <c r="E29" s="4" t="s">
        <v>447</v>
      </c>
      <c r="F29" s="84">
        <v>25984.78</v>
      </c>
      <c r="G29" s="26">
        <f>Таблица1[[#This Row],[RRP*, руб. с НДС]]*0.82</f>
        <v>21307.519599999996</v>
      </c>
      <c r="H29" s="142" t="s">
        <v>1648</v>
      </c>
    </row>
    <row r="30" spans="2:8" ht="105" x14ac:dyDescent="0.25">
      <c r="B30" s="20" t="s">
        <v>888</v>
      </c>
      <c r="C30" s="4" t="s">
        <v>1040</v>
      </c>
      <c r="D30" s="83" t="s">
        <v>838</v>
      </c>
      <c r="E30" s="4" t="s">
        <v>448</v>
      </c>
      <c r="F30" s="84">
        <v>28998.871333333333</v>
      </c>
      <c r="G30" s="26">
        <f>Таблица1[[#This Row],[RRP*, руб. с НДС]]*0.82</f>
        <v>23779.07449333333</v>
      </c>
      <c r="H30" s="142" t="s">
        <v>1649</v>
      </c>
    </row>
    <row r="31" spans="2:8" ht="105" x14ac:dyDescent="0.25">
      <c r="B31" s="20" t="s">
        <v>888</v>
      </c>
      <c r="C31" s="4" t="s">
        <v>1041</v>
      </c>
      <c r="D31" s="83" t="s">
        <v>787</v>
      </c>
      <c r="E31" s="4" t="s">
        <v>448</v>
      </c>
      <c r="F31" s="84">
        <v>28446.943333333329</v>
      </c>
      <c r="G31" s="26">
        <f>Таблица1[[#This Row],[RRP*, руб. с НДС]]*0.82</f>
        <v>23326.493533333327</v>
      </c>
      <c r="H31" s="142" t="s">
        <v>1649</v>
      </c>
    </row>
    <row r="32" spans="2:8" ht="105" x14ac:dyDescent="0.25">
      <c r="B32" s="20" t="s">
        <v>888</v>
      </c>
      <c r="C32" s="4" t="s">
        <v>1042</v>
      </c>
      <c r="D32" s="83" t="s">
        <v>839</v>
      </c>
      <c r="E32" s="4" t="s">
        <v>449</v>
      </c>
      <c r="F32" s="84">
        <v>31489.704666666665</v>
      </c>
      <c r="G32" s="26">
        <f>Таблица1[[#This Row],[RRP*, руб. с НДС]]*0.82</f>
        <v>25821.557826666663</v>
      </c>
      <c r="H32" s="142" t="s">
        <v>1650</v>
      </c>
    </row>
    <row r="33" spans="2:8" ht="105" x14ac:dyDescent="0.25">
      <c r="B33" s="20" t="s">
        <v>888</v>
      </c>
      <c r="C33" s="4" t="s">
        <v>1043</v>
      </c>
      <c r="D33" s="83" t="s">
        <v>788</v>
      </c>
      <c r="E33" s="4" t="s">
        <v>449</v>
      </c>
      <c r="F33" s="84">
        <v>30937.776666666665</v>
      </c>
      <c r="G33" s="26">
        <f>Таблица1[[#This Row],[RRP*, руб. с НДС]]*0.82</f>
        <v>25368.976866666664</v>
      </c>
      <c r="H33" s="142" t="s">
        <v>1650</v>
      </c>
    </row>
    <row r="34" spans="2:8" ht="105" x14ac:dyDescent="0.25">
      <c r="B34" s="20" t="s">
        <v>888</v>
      </c>
      <c r="C34" s="4" t="s">
        <v>1044</v>
      </c>
      <c r="D34" s="83" t="s">
        <v>840</v>
      </c>
      <c r="E34" s="4" t="s">
        <v>451</v>
      </c>
      <c r="F34" s="84">
        <v>28422.217999999997</v>
      </c>
      <c r="G34" s="26">
        <f>Таблица1[[#This Row],[RRP*, руб. с НДС]]*0.82</f>
        <v>23306.218759999996</v>
      </c>
      <c r="H34" s="142" t="s">
        <v>1651</v>
      </c>
    </row>
    <row r="35" spans="2:8" ht="105" x14ac:dyDescent="0.25">
      <c r="B35" s="20" t="s">
        <v>888</v>
      </c>
      <c r="C35" s="4" t="s">
        <v>1045</v>
      </c>
      <c r="D35" s="83" t="s">
        <v>789</v>
      </c>
      <c r="E35" s="4" t="s">
        <v>451</v>
      </c>
      <c r="F35" s="84">
        <v>27870.29</v>
      </c>
      <c r="G35" s="26">
        <f>Таблица1[[#This Row],[RRP*, руб. с НДС]]*0.82</f>
        <v>22853.6378</v>
      </c>
      <c r="H35" s="142" t="s">
        <v>1651</v>
      </c>
    </row>
    <row r="36" spans="2:8" ht="105" x14ac:dyDescent="0.25">
      <c r="B36" s="20" t="s">
        <v>888</v>
      </c>
      <c r="C36" s="4" t="s">
        <v>1046</v>
      </c>
      <c r="D36" s="83" t="s">
        <v>841</v>
      </c>
      <c r="E36" s="4" t="s">
        <v>452</v>
      </c>
      <c r="F36" s="84">
        <v>30918.744666666662</v>
      </c>
      <c r="G36" s="26">
        <f>Таблица1[[#This Row],[RRP*, руб. с НДС]]*0.82</f>
        <v>25353.37062666666</v>
      </c>
      <c r="H36" s="142" t="s">
        <v>1652</v>
      </c>
    </row>
    <row r="37" spans="2:8" ht="105" x14ac:dyDescent="0.25">
      <c r="B37" s="20" t="s">
        <v>888</v>
      </c>
      <c r="C37" s="4" t="s">
        <v>1047</v>
      </c>
      <c r="D37" s="83" t="s">
        <v>790</v>
      </c>
      <c r="E37" s="4" t="s">
        <v>452</v>
      </c>
      <c r="F37" s="84">
        <v>30366.816666666666</v>
      </c>
      <c r="G37" s="26">
        <f>Таблица1[[#This Row],[RRP*, руб. с НДС]]*0.82</f>
        <v>24900.789666666664</v>
      </c>
      <c r="H37" s="142" t="s">
        <v>1652</v>
      </c>
    </row>
    <row r="38" spans="2:8" ht="105" x14ac:dyDescent="0.25">
      <c r="B38" s="20" t="s">
        <v>888</v>
      </c>
      <c r="C38" s="4" t="s">
        <v>1048</v>
      </c>
      <c r="D38" s="83" t="s">
        <v>842</v>
      </c>
      <c r="E38" s="4" t="s">
        <v>453</v>
      </c>
      <c r="F38" s="84">
        <v>32682.742666666665</v>
      </c>
      <c r="G38" s="26">
        <f>Таблица1[[#This Row],[RRP*, руб. с НДС]]*0.82</f>
        <v>26799.848986666664</v>
      </c>
      <c r="H38" s="142" t="s">
        <v>1653</v>
      </c>
    </row>
    <row r="39" spans="2:8" ht="105" x14ac:dyDescent="0.25">
      <c r="B39" s="20" t="s">
        <v>888</v>
      </c>
      <c r="C39" s="4" t="s">
        <v>1049</v>
      </c>
      <c r="D39" s="83" t="s">
        <v>791</v>
      </c>
      <c r="E39" s="4" t="s">
        <v>453</v>
      </c>
      <c r="F39" s="84">
        <v>32130.814666666665</v>
      </c>
      <c r="G39" s="26">
        <f>Таблица1[[#This Row],[RRP*, руб. с НДС]]*0.82</f>
        <v>26347.268026666665</v>
      </c>
      <c r="H39" s="142" t="s">
        <v>1653</v>
      </c>
    </row>
    <row r="40" spans="2:8" ht="105" x14ac:dyDescent="0.25">
      <c r="B40" s="20" t="s">
        <v>888</v>
      </c>
      <c r="C40" s="4" t="s">
        <v>1050</v>
      </c>
      <c r="D40" s="83" t="s">
        <v>843</v>
      </c>
      <c r="E40" s="4" t="s">
        <v>455</v>
      </c>
      <c r="F40" s="84">
        <v>29687.032666666662</v>
      </c>
      <c r="G40" s="26">
        <f>Таблица1[[#This Row],[RRP*, руб. с НДС]]*0.82</f>
        <v>24343.366786666662</v>
      </c>
      <c r="H40" s="142" t="s">
        <v>1654</v>
      </c>
    </row>
    <row r="41" spans="2:8" ht="105" x14ac:dyDescent="0.25">
      <c r="B41" s="20" t="s">
        <v>888</v>
      </c>
      <c r="C41" s="4" t="s">
        <v>1051</v>
      </c>
      <c r="D41" s="83" t="s">
        <v>792</v>
      </c>
      <c r="E41" s="4" t="s">
        <v>455</v>
      </c>
      <c r="F41" s="84">
        <v>29135.10466666667</v>
      </c>
      <c r="G41" s="26">
        <f>Таблица1[[#This Row],[RRP*, руб. с НДС]]*0.82</f>
        <v>23890.785826666666</v>
      </c>
      <c r="H41" s="142" t="s">
        <v>1654</v>
      </c>
    </row>
    <row r="42" spans="2:8" ht="105" x14ac:dyDescent="0.25">
      <c r="B42" s="20" t="s">
        <v>888</v>
      </c>
      <c r="C42" s="4" t="s">
        <v>1052</v>
      </c>
      <c r="D42" s="83" t="s">
        <v>844</v>
      </c>
      <c r="E42" s="4" t="s">
        <v>456</v>
      </c>
      <c r="F42" s="84">
        <v>32325.038666666664</v>
      </c>
      <c r="G42" s="26">
        <f>Таблица1[[#This Row],[RRP*, руб. с НДС]]*0.82</f>
        <v>26506.531706666661</v>
      </c>
      <c r="H42" s="142" t="s">
        <v>1655</v>
      </c>
    </row>
    <row r="43" spans="2:8" ht="105" x14ac:dyDescent="0.25">
      <c r="B43" s="20" t="s">
        <v>888</v>
      </c>
      <c r="C43" s="4" t="s">
        <v>1053</v>
      </c>
      <c r="D43" s="83" t="s">
        <v>793</v>
      </c>
      <c r="E43" s="4" t="s">
        <v>456</v>
      </c>
      <c r="F43" s="84">
        <v>31773.110666666664</v>
      </c>
      <c r="G43" s="26">
        <f>Таблица1[[#This Row],[RRP*, руб. с НДС]]*0.82</f>
        <v>26053.950746666662</v>
      </c>
      <c r="H43" s="142" t="s">
        <v>1655</v>
      </c>
    </row>
    <row r="44" spans="2:8" ht="105" x14ac:dyDescent="0.25">
      <c r="B44" s="20" t="s">
        <v>888</v>
      </c>
      <c r="C44" s="4" t="s">
        <v>1054</v>
      </c>
      <c r="D44" s="83" t="s">
        <v>845</v>
      </c>
      <c r="E44" s="4" t="s">
        <v>457</v>
      </c>
      <c r="F44" s="84">
        <v>34210.385999999991</v>
      </c>
      <c r="G44" s="26">
        <f>Таблица1[[#This Row],[RRP*, руб. с НДС]]*0.82</f>
        <v>28052.51651999999</v>
      </c>
      <c r="H44" s="142" t="s">
        <v>1656</v>
      </c>
    </row>
    <row r="45" spans="2:8" ht="105" x14ac:dyDescent="0.25">
      <c r="B45" s="20" t="s">
        <v>888</v>
      </c>
      <c r="C45" s="4" t="s">
        <v>1055</v>
      </c>
      <c r="D45" s="83" t="s">
        <v>794</v>
      </c>
      <c r="E45" s="4" t="s">
        <v>457</v>
      </c>
      <c r="F45" s="84">
        <v>33658.457999999999</v>
      </c>
      <c r="G45" s="26">
        <f>Таблица1[[#This Row],[RRP*, руб. с НДС]]*0.82</f>
        <v>27599.935559999998</v>
      </c>
      <c r="H45" s="142" t="s">
        <v>1656</v>
      </c>
    </row>
    <row r="46" spans="2:8" ht="105" x14ac:dyDescent="0.25">
      <c r="B46" s="20" t="s">
        <v>888</v>
      </c>
      <c r="C46" s="4" t="s">
        <v>1056</v>
      </c>
      <c r="D46" s="83" t="s">
        <v>846</v>
      </c>
      <c r="E46" s="4" t="s">
        <v>459</v>
      </c>
      <c r="F46" s="84">
        <v>30919.110666666664</v>
      </c>
      <c r="G46" s="26">
        <f>Таблица1[[#This Row],[RRP*, руб. с НДС]]*0.82</f>
        <v>25353.670746666663</v>
      </c>
      <c r="H46" s="142" t="s">
        <v>1657</v>
      </c>
    </row>
    <row r="47" spans="2:8" ht="105" x14ac:dyDescent="0.25">
      <c r="B47" s="20" t="s">
        <v>888</v>
      </c>
      <c r="C47" s="4" t="s">
        <v>1057</v>
      </c>
      <c r="D47" s="83" t="s">
        <v>795</v>
      </c>
      <c r="E47" s="4" t="s">
        <v>459</v>
      </c>
      <c r="F47" s="84">
        <v>30367.182666666664</v>
      </c>
      <c r="G47" s="26">
        <f>Таблица1[[#This Row],[RRP*, руб. с НДС]]*0.82</f>
        <v>24901.089786666664</v>
      </c>
      <c r="H47" s="142" t="s">
        <v>1657</v>
      </c>
    </row>
    <row r="48" spans="2:8" ht="105" x14ac:dyDescent="0.25">
      <c r="B48" s="20" t="s">
        <v>888</v>
      </c>
      <c r="C48" s="4" t="s">
        <v>1058</v>
      </c>
      <c r="D48" s="83" t="s">
        <v>847</v>
      </c>
      <c r="E48" s="4" t="s">
        <v>460</v>
      </c>
      <c r="F48" s="84">
        <v>33632.268666666663</v>
      </c>
      <c r="G48" s="26">
        <f>Таблица1[[#This Row],[RRP*, руб. с НДС]]*0.82</f>
        <v>27578.46030666666</v>
      </c>
      <c r="H48" s="142" t="s">
        <v>1658</v>
      </c>
    </row>
    <row r="49" spans="2:8" ht="105" x14ac:dyDescent="0.25">
      <c r="B49" s="20" t="s">
        <v>888</v>
      </c>
      <c r="C49" s="4" t="s">
        <v>1059</v>
      </c>
      <c r="D49" s="83" t="s">
        <v>796</v>
      </c>
      <c r="E49" s="4" t="s">
        <v>460</v>
      </c>
      <c r="F49" s="84">
        <v>33080.340666666663</v>
      </c>
      <c r="G49" s="26">
        <f>Таблица1[[#This Row],[RRP*, руб. с НДС]]*0.82</f>
        <v>27125.879346666661</v>
      </c>
      <c r="H49" s="142" t="s">
        <v>1658</v>
      </c>
    </row>
    <row r="50" spans="2:8" ht="105" x14ac:dyDescent="0.25">
      <c r="B50" s="20" t="s">
        <v>888</v>
      </c>
      <c r="C50" s="4" t="s">
        <v>1060</v>
      </c>
      <c r="D50" s="83" t="s">
        <v>848</v>
      </c>
      <c r="E50" s="4" t="s">
        <v>461</v>
      </c>
      <c r="F50" s="84">
        <v>36375.845333333338</v>
      </c>
      <c r="G50" s="26">
        <f>Таблица1[[#This Row],[RRP*, руб. с НДС]]*0.82</f>
        <v>29828.193173333337</v>
      </c>
      <c r="H50" s="142" t="s">
        <v>1659</v>
      </c>
    </row>
    <row r="51" spans="2:8" ht="105" x14ac:dyDescent="0.25">
      <c r="B51" s="20" t="s">
        <v>888</v>
      </c>
      <c r="C51" s="4" t="s">
        <v>1061</v>
      </c>
      <c r="D51" s="83" t="s">
        <v>797</v>
      </c>
      <c r="E51" s="4" t="s">
        <v>461</v>
      </c>
      <c r="F51" s="84">
        <v>35823.917333333331</v>
      </c>
      <c r="G51" s="26">
        <f>Таблица1[[#This Row],[RRP*, руб. с НДС]]*0.82</f>
        <v>29375.61221333333</v>
      </c>
      <c r="H51" s="142" t="s">
        <v>1659</v>
      </c>
    </row>
    <row r="52" spans="2:8" ht="105" x14ac:dyDescent="0.25">
      <c r="B52" s="20" t="s">
        <v>888</v>
      </c>
      <c r="C52" s="4" t="s">
        <v>1062</v>
      </c>
      <c r="D52" s="83" t="s">
        <v>849</v>
      </c>
      <c r="E52" s="4" t="s">
        <v>463</v>
      </c>
      <c r="F52" s="84">
        <v>32216.906000000003</v>
      </c>
      <c r="G52" s="26">
        <f>Таблица1[[#This Row],[RRP*, руб. с НДС]]*0.82</f>
        <v>26417.86292</v>
      </c>
      <c r="H52" s="142" t="s">
        <v>1660</v>
      </c>
    </row>
    <row r="53" spans="2:8" ht="105" x14ac:dyDescent="0.25">
      <c r="B53" s="20" t="s">
        <v>888</v>
      </c>
      <c r="C53" s="4" t="s">
        <v>1063</v>
      </c>
      <c r="D53" s="83" t="s">
        <v>798</v>
      </c>
      <c r="E53" s="4" t="s">
        <v>463</v>
      </c>
      <c r="F53" s="84">
        <v>31664.978000000003</v>
      </c>
      <c r="G53" s="26">
        <f>Таблица1[[#This Row],[RRP*, руб. с НДС]]*0.82</f>
        <v>25965.28196</v>
      </c>
      <c r="H53" s="142" t="s">
        <v>1660</v>
      </c>
    </row>
    <row r="54" spans="2:8" ht="105" x14ac:dyDescent="0.25">
      <c r="B54" s="20" t="s">
        <v>888</v>
      </c>
      <c r="C54" s="4" t="s">
        <v>1064</v>
      </c>
      <c r="D54" s="83" t="s">
        <v>850</v>
      </c>
      <c r="E54" s="4" t="s">
        <v>464</v>
      </c>
      <c r="F54" s="84">
        <v>36432.128000000004</v>
      </c>
      <c r="G54" s="26">
        <f>Таблица1[[#This Row],[RRP*, руб. с НДС]]*0.82</f>
        <v>29874.344960000002</v>
      </c>
      <c r="H54" s="142" t="s">
        <v>1661</v>
      </c>
    </row>
    <row r="55" spans="2:8" ht="105" x14ac:dyDescent="0.25">
      <c r="B55" s="20" t="s">
        <v>888</v>
      </c>
      <c r="C55" s="4" t="s">
        <v>1065</v>
      </c>
      <c r="D55" s="83" t="s">
        <v>799</v>
      </c>
      <c r="E55" s="4" t="s">
        <v>464</v>
      </c>
      <c r="F55" s="84">
        <v>35880.199999999997</v>
      </c>
      <c r="G55" s="26">
        <f>Таблица1[[#This Row],[RRP*, руб. с НДС]]*0.82</f>
        <v>29421.763999999996</v>
      </c>
      <c r="H55" s="142" t="s">
        <v>1661</v>
      </c>
    </row>
    <row r="56" spans="2:8" ht="105" x14ac:dyDescent="0.25">
      <c r="B56" s="20" t="s">
        <v>888</v>
      </c>
      <c r="C56" s="4" t="s">
        <v>1066</v>
      </c>
      <c r="D56" s="83" t="s">
        <v>851</v>
      </c>
      <c r="E56" s="4" t="s">
        <v>465</v>
      </c>
      <c r="F56" s="84">
        <v>40651.416666666657</v>
      </c>
      <c r="G56" s="26">
        <f>Таблица1[[#This Row],[RRP*, руб. с НДС]]*0.82</f>
        <v>33334.16166666666</v>
      </c>
      <c r="H56" s="142" t="s">
        <v>1662</v>
      </c>
    </row>
    <row r="57" spans="2:8" ht="105" x14ac:dyDescent="0.25">
      <c r="B57" s="20" t="s">
        <v>888</v>
      </c>
      <c r="C57" s="4" t="s">
        <v>1067</v>
      </c>
      <c r="D57" s="83" t="s">
        <v>800</v>
      </c>
      <c r="E57" s="4" t="s">
        <v>465</v>
      </c>
      <c r="F57" s="84">
        <v>40099.488666666657</v>
      </c>
      <c r="G57" s="26">
        <f>Таблица1[[#This Row],[RRP*, руб. с НДС]]*0.82</f>
        <v>32881.58070666666</v>
      </c>
      <c r="H57" s="142" t="s">
        <v>1662</v>
      </c>
    </row>
    <row r="58" spans="2:8" ht="105" x14ac:dyDescent="0.25">
      <c r="B58" s="20" t="s">
        <v>888</v>
      </c>
      <c r="C58" s="4" t="s">
        <v>1068</v>
      </c>
      <c r="D58" s="83" t="s">
        <v>852</v>
      </c>
      <c r="E58" s="4" t="s">
        <v>467</v>
      </c>
      <c r="F58" s="84">
        <v>33514.701333333331</v>
      </c>
      <c r="G58" s="26">
        <f>Таблица1[[#This Row],[RRP*, руб. с НДС]]*0.82</f>
        <v>27482.055093333329</v>
      </c>
      <c r="H58" s="142" t="s">
        <v>1663</v>
      </c>
    </row>
    <row r="59" spans="2:8" ht="105" x14ac:dyDescent="0.25">
      <c r="B59" s="20" t="s">
        <v>888</v>
      </c>
      <c r="C59" s="4" t="s">
        <v>1069</v>
      </c>
      <c r="D59" s="83" t="s">
        <v>801</v>
      </c>
      <c r="E59" s="4" t="s">
        <v>467</v>
      </c>
      <c r="F59" s="84">
        <v>32962.773333333331</v>
      </c>
      <c r="G59" s="26">
        <f>Таблица1[[#This Row],[RRP*, руб. с НДС]]*0.82</f>
        <v>27029.47413333333</v>
      </c>
      <c r="H59" s="142" t="s">
        <v>1663</v>
      </c>
    </row>
    <row r="60" spans="2:8" ht="105" x14ac:dyDescent="0.25">
      <c r="B60" s="20" t="s">
        <v>888</v>
      </c>
      <c r="C60" s="4" t="s">
        <v>1070</v>
      </c>
      <c r="D60" s="83" t="s">
        <v>853</v>
      </c>
      <c r="E60" s="4" t="s">
        <v>468</v>
      </c>
      <c r="F60" s="84">
        <v>37965.627333333337</v>
      </c>
      <c r="G60" s="26">
        <f>Таблица1[[#This Row],[RRP*, руб. с НДС]]*0.82</f>
        <v>31131.814413333334</v>
      </c>
      <c r="H60" s="142" t="s">
        <v>1664</v>
      </c>
    </row>
    <row r="61" spans="2:8" ht="105" x14ac:dyDescent="0.25">
      <c r="B61" s="20" t="s">
        <v>888</v>
      </c>
      <c r="C61" s="4" t="s">
        <v>1071</v>
      </c>
      <c r="D61" s="83" t="s">
        <v>802</v>
      </c>
      <c r="E61" s="4" t="s">
        <v>468</v>
      </c>
      <c r="F61" s="84">
        <v>37413.69933333333</v>
      </c>
      <c r="G61" s="26">
        <f>Таблица1[[#This Row],[RRP*, руб. с НДС]]*0.82</f>
        <v>30679.233453333331</v>
      </c>
      <c r="H61" s="142" t="s">
        <v>1664</v>
      </c>
    </row>
    <row r="62" spans="2:8" ht="105" x14ac:dyDescent="0.25">
      <c r="B62" s="20" t="s">
        <v>888</v>
      </c>
      <c r="C62" s="4" t="s">
        <v>1072</v>
      </c>
      <c r="D62" s="83" t="s">
        <v>854</v>
      </c>
      <c r="E62" s="4" t="s">
        <v>469</v>
      </c>
      <c r="F62" s="84">
        <v>42420.660666666678</v>
      </c>
      <c r="G62" s="26">
        <f>Таблица1[[#This Row],[RRP*, руб. с НДС]]*0.82</f>
        <v>34784.941746666671</v>
      </c>
      <c r="H62" s="142" t="s">
        <v>1665</v>
      </c>
    </row>
    <row r="63" spans="2:8" ht="105" x14ac:dyDescent="0.25">
      <c r="B63" s="20" t="s">
        <v>888</v>
      </c>
      <c r="C63" s="4" t="s">
        <v>1073</v>
      </c>
      <c r="D63" s="83" t="s">
        <v>803</v>
      </c>
      <c r="E63" s="4" t="s">
        <v>469</v>
      </c>
      <c r="F63" s="84">
        <v>41868.732666666663</v>
      </c>
      <c r="G63" s="26">
        <f>Таблица1[[#This Row],[RRP*, руб. с НДС]]*0.82</f>
        <v>34332.360786666664</v>
      </c>
      <c r="H63" s="142" t="s">
        <v>1665</v>
      </c>
    </row>
    <row r="64" spans="2:8" ht="105" x14ac:dyDescent="0.25">
      <c r="B64" s="20" t="s">
        <v>888</v>
      </c>
      <c r="C64" s="4" t="s">
        <v>1074</v>
      </c>
      <c r="D64" s="83" t="s">
        <v>855</v>
      </c>
      <c r="E64" s="4" t="s">
        <v>471</v>
      </c>
      <c r="F64" s="84">
        <v>34812.496666666666</v>
      </c>
      <c r="G64" s="26">
        <f>Таблица1[[#This Row],[RRP*, руб. с НДС]]*0.82</f>
        <v>28546.247266666665</v>
      </c>
      <c r="H64" s="142" t="s">
        <v>1666</v>
      </c>
    </row>
    <row r="65" spans="2:8" ht="105" x14ac:dyDescent="0.25">
      <c r="B65" s="20" t="s">
        <v>888</v>
      </c>
      <c r="C65" s="4" t="s">
        <v>1075</v>
      </c>
      <c r="D65" s="83" t="s">
        <v>804</v>
      </c>
      <c r="E65" s="4" t="s">
        <v>471</v>
      </c>
      <c r="F65" s="84">
        <v>34260.568666666666</v>
      </c>
      <c r="G65" s="26">
        <f>Таблица1[[#This Row],[RRP*, руб. с НДС]]*0.82</f>
        <v>28093.666306666666</v>
      </c>
      <c r="H65" s="142" t="s">
        <v>1666</v>
      </c>
    </row>
    <row r="66" spans="2:8" ht="105" x14ac:dyDescent="0.25">
      <c r="B66" s="20" t="s">
        <v>888</v>
      </c>
      <c r="C66" s="4" t="s">
        <v>1076</v>
      </c>
      <c r="D66" s="83" t="s">
        <v>856</v>
      </c>
      <c r="E66" s="4" t="s">
        <v>472</v>
      </c>
      <c r="F66" s="84">
        <v>39499.167333333331</v>
      </c>
      <c r="G66" s="26">
        <f>Таблица1[[#This Row],[RRP*, руб. с НДС]]*0.82</f>
        <v>32389.317213333328</v>
      </c>
      <c r="H66" s="142" t="s">
        <v>1667</v>
      </c>
    </row>
    <row r="67" spans="2:8" ht="105" x14ac:dyDescent="0.25">
      <c r="B67" s="20" t="s">
        <v>888</v>
      </c>
      <c r="C67" s="4" t="s">
        <v>1077</v>
      </c>
      <c r="D67" s="83" t="s">
        <v>805</v>
      </c>
      <c r="E67" s="4" t="s">
        <v>472</v>
      </c>
      <c r="F67" s="84">
        <v>38947.239333333324</v>
      </c>
      <c r="G67" s="26">
        <f>Таблица1[[#This Row],[RRP*, руб. с НДС]]*0.82</f>
        <v>31936.736253333325</v>
      </c>
      <c r="H67" s="142" t="s">
        <v>1667</v>
      </c>
    </row>
    <row r="68" spans="2:8" ht="105" x14ac:dyDescent="0.25">
      <c r="B68" s="20" t="s">
        <v>888</v>
      </c>
      <c r="C68" s="4" t="s">
        <v>1078</v>
      </c>
      <c r="D68" s="83" t="s">
        <v>857</v>
      </c>
      <c r="E68" s="4" t="s">
        <v>473</v>
      </c>
      <c r="F68" s="84">
        <v>44189.701333333331</v>
      </c>
      <c r="G68" s="26">
        <f>Таблица1[[#This Row],[RRP*, руб. с НДС]]*0.82</f>
        <v>36235.555093333329</v>
      </c>
      <c r="H68" s="142" t="s">
        <v>1668</v>
      </c>
    </row>
    <row r="69" spans="2:8" ht="105" x14ac:dyDescent="0.25">
      <c r="B69" s="20" t="s">
        <v>888</v>
      </c>
      <c r="C69" s="4" t="s">
        <v>1079</v>
      </c>
      <c r="D69" s="83" t="s">
        <v>806</v>
      </c>
      <c r="E69" s="4" t="s">
        <v>473</v>
      </c>
      <c r="F69" s="84">
        <v>43637.773333333331</v>
      </c>
      <c r="G69" s="26">
        <f>Таблица1[[#This Row],[RRP*, руб. с НДС]]*0.82</f>
        <v>35782.97413333333</v>
      </c>
      <c r="H69" s="142" t="s">
        <v>1668</v>
      </c>
    </row>
    <row r="70" spans="2:8" ht="105" x14ac:dyDescent="0.25">
      <c r="B70" s="20" t="s">
        <v>888</v>
      </c>
      <c r="C70" s="4" t="s">
        <v>1080</v>
      </c>
      <c r="D70" s="83" t="s">
        <v>858</v>
      </c>
      <c r="E70" s="4" t="s">
        <v>475</v>
      </c>
      <c r="F70" s="84">
        <v>36110.332666666662</v>
      </c>
      <c r="G70" s="26">
        <f>Таблица1[[#This Row],[RRP*, руб. с НДС]]*0.82</f>
        <v>29610.472786666662</v>
      </c>
      <c r="H70" s="142" t="s">
        <v>1669</v>
      </c>
    </row>
    <row r="71" spans="2:8" ht="105" x14ac:dyDescent="0.25">
      <c r="B71" s="20" t="s">
        <v>888</v>
      </c>
      <c r="C71" s="4" t="s">
        <v>1081</v>
      </c>
      <c r="D71" s="83" t="s">
        <v>807</v>
      </c>
      <c r="E71" s="4" t="s">
        <v>475</v>
      </c>
      <c r="F71" s="84">
        <v>35558.404666666662</v>
      </c>
      <c r="G71" s="26">
        <f>Таблица1[[#This Row],[RRP*, руб. с НДС]]*0.82</f>
        <v>29157.891826666662</v>
      </c>
      <c r="H71" s="142" t="s">
        <v>1669</v>
      </c>
    </row>
    <row r="72" spans="2:8" ht="105" x14ac:dyDescent="0.25">
      <c r="B72" s="20" t="s">
        <v>888</v>
      </c>
      <c r="C72" s="4" t="s">
        <v>1082</v>
      </c>
      <c r="D72" s="83" t="s">
        <v>859</v>
      </c>
      <c r="E72" s="4" t="s">
        <v>476</v>
      </c>
      <c r="F72" s="84">
        <v>41032.666666666657</v>
      </c>
      <c r="G72" s="26">
        <f>Таблица1[[#This Row],[RRP*, руб. с НДС]]*0.82</f>
        <v>33646.78666666666</v>
      </c>
      <c r="H72" s="142" t="s">
        <v>1670</v>
      </c>
    </row>
    <row r="73" spans="2:8" ht="105" x14ac:dyDescent="0.25">
      <c r="B73" s="20" t="s">
        <v>888</v>
      </c>
      <c r="C73" s="4" t="s">
        <v>1083</v>
      </c>
      <c r="D73" s="83" t="s">
        <v>808</v>
      </c>
      <c r="E73" s="4" t="s">
        <v>476</v>
      </c>
      <c r="F73" s="84">
        <v>40480.738666666657</v>
      </c>
      <c r="G73" s="26">
        <f>Таблица1[[#This Row],[RRP*, руб. с НДС]]*0.82</f>
        <v>33194.20570666666</v>
      </c>
      <c r="H73" s="142" t="s">
        <v>1670</v>
      </c>
    </row>
    <row r="74" spans="2:8" ht="105" x14ac:dyDescent="0.25">
      <c r="B74" s="20" t="s">
        <v>888</v>
      </c>
      <c r="C74" s="4" t="s">
        <v>1084</v>
      </c>
      <c r="D74" s="83" t="s">
        <v>860</v>
      </c>
      <c r="E74" s="4" t="s">
        <v>477</v>
      </c>
      <c r="F74" s="84">
        <v>45958.904666666662</v>
      </c>
      <c r="G74" s="26">
        <f>Таблица1[[#This Row],[RRP*, руб. с НДС]]*0.82</f>
        <v>37686.301826666662</v>
      </c>
      <c r="H74" s="142" t="s">
        <v>1671</v>
      </c>
    </row>
    <row r="75" spans="2:8" ht="105" x14ac:dyDescent="0.25">
      <c r="B75" s="20" t="s">
        <v>888</v>
      </c>
      <c r="C75" s="4" t="s">
        <v>1085</v>
      </c>
      <c r="D75" s="83" t="s">
        <v>809</v>
      </c>
      <c r="E75" s="4" t="s">
        <v>477</v>
      </c>
      <c r="F75" s="84">
        <v>45406.976666666662</v>
      </c>
      <c r="G75" s="26">
        <f>Таблица1[[#This Row],[RRP*, руб. с НДС]]*0.82</f>
        <v>37233.720866666663</v>
      </c>
      <c r="H75" s="142" t="s">
        <v>1671</v>
      </c>
    </row>
    <row r="76" spans="2:8" ht="105" x14ac:dyDescent="0.25">
      <c r="B76" s="20" t="s">
        <v>888</v>
      </c>
      <c r="C76" s="4" t="s">
        <v>1086</v>
      </c>
      <c r="D76" s="83" t="s">
        <v>861</v>
      </c>
      <c r="E76" s="4" t="s">
        <v>479</v>
      </c>
      <c r="F76" s="84">
        <v>37408.128000000004</v>
      </c>
      <c r="G76" s="26">
        <f>Таблица1[[#This Row],[RRP*, руб. с НДС]]*0.82</f>
        <v>30674.664960000002</v>
      </c>
      <c r="H76" s="142" t="s">
        <v>1672</v>
      </c>
    </row>
    <row r="77" spans="2:8" ht="105" x14ac:dyDescent="0.25">
      <c r="B77" s="20" t="s">
        <v>888</v>
      </c>
      <c r="C77" s="4" t="s">
        <v>1087</v>
      </c>
      <c r="D77" s="83" t="s">
        <v>810</v>
      </c>
      <c r="E77" s="4" t="s">
        <v>479</v>
      </c>
      <c r="F77" s="84">
        <v>36856.199999999997</v>
      </c>
      <c r="G77" s="26">
        <f>Таблица1[[#This Row],[RRP*, руб. с НДС]]*0.82</f>
        <v>30222.083999999995</v>
      </c>
      <c r="H77" s="142" t="s">
        <v>1672</v>
      </c>
    </row>
    <row r="78" spans="2:8" ht="105" x14ac:dyDescent="0.25">
      <c r="B78" s="20" t="s">
        <v>888</v>
      </c>
      <c r="C78" s="4" t="s">
        <v>1088</v>
      </c>
      <c r="D78" s="83" t="s">
        <v>862</v>
      </c>
      <c r="E78" s="4" t="s">
        <v>480</v>
      </c>
      <c r="F78" s="84">
        <v>42566.003333333327</v>
      </c>
      <c r="G78" s="26">
        <f>Таблица1[[#This Row],[RRP*, руб. с НДС]]*0.82</f>
        <v>34904.122733333323</v>
      </c>
      <c r="H78" s="142" t="s">
        <v>1673</v>
      </c>
    </row>
    <row r="79" spans="2:8" ht="105" x14ac:dyDescent="0.25">
      <c r="B79" s="20" t="s">
        <v>888</v>
      </c>
      <c r="C79" s="4" t="s">
        <v>1089</v>
      </c>
      <c r="D79" s="83" t="s">
        <v>811</v>
      </c>
      <c r="E79" s="4" t="s">
        <v>480</v>
      </c>
      <c r="F79" s="84">
        <v>42014.075333333327</v>
      </c>
      <c r="G79" s="26">
        <f>Таблица1[[#This Row],[RRP*, руб. с НДС]]*0.82</f>
        <v>34451.541773333323</v>
      </c>
      <c r="H79" s="142" t="s">
        <v>1673</v>
      </c>
    </row>
    <row r="80" spans="2:8" ht="105" x14ac:dyDescent="0.25">
      <c r="B80" s="20" t="s">
        <v>888</v>
      </c>
      <c r="C80" s="4" t="s">
        <v>1090</v>
      </c>
      <c r="D80" s="83" t="s">
        <v>863</v>
      </c>
      <c r="E80" s="4" t="s">
        <v>481</v>
      </c>
      <c r="F80" s="84">
        <v>47727.945333333337</v>
      </c>
      <c r="G80" s="26">
        <f>Таблица1[[#This Row],[RRP*, руб. с НДС]]*0.82</f>
        <v>39136.915173333335</v>
      </c>
      <c r="H80" s="142" t="s">
        <v>1674</v>
      </c>
    </row>
    <row r="81" spans="2:8" ht="105" x14ac:dyDescent="0.25">
      <c r="B81" s="20" t="s">
        <v>888</v>
      </c>
      <c r="C81" s="4" t="s">
        <v>1091</v>
      </c>
      <c r="D81" s="83" t="s">
        <v>812</v>
      </c>
      <c r="E81" s="4" t="s">
        <v>481</v>
      </c>
      <c r="F81" s="84">
        <v>47176.017333333337</v>
      </c>
      <c r="G81" s="26">
        <f>Таблица1[[#This Row],[RRP*, руб. с НДС]]*0.82</f>
        <v>38684.334213333335</v>
      </c>
      <c r="H81" s="142" t="s">
        <v>1674</v>
      </c>
    </row>
    <row r="82" spans="2:8" ht="105" x14ac:dyDescent="0.25">
      <c r="B82" s="20" t="s">
        <v>888</v>
      </c>
      <c r="C82" s="4" t="s">
        <v>1092</v>
      </c>
      <c r="D82" s="83" t="s">
        <v>864</v>
      </c>
      <c r="E82" s="4" t="s">
        <v>882</v>
      </c>
      <c r="F82" s="84">
        <v>16044.667333333331</v>
      </c>
      <c r="G82" s="26">
        <f>Таблица1[[#This Row],[RRP*, руб. с НДС]]*0.82</f>
        <v>13156.627213333331</v>
      </c>
      <c r="H82" s="142" t="s">
        <v>1675</v>
      </c>
    </row>
    <row r="83" spans="2:8" ht="105" x14ac:dyDescent="0.25">
      <c r="B83" s="20" t="s">
        <v>888</v>
      </c>
      <c r="C83" s="4" t="s">
        <v>1093</v>
      </c>
      <c r="D83" s="83" t="s">
        <v>813</v>
      </c>
      <c r="E83" s="4" t="s">
        <v>882</v>
      </c>
      <c r="F83" s="84">
        <v>15492.739333333333</v>
      </c>
      <c r="G83" s="26">
        <f>Таблица1[[#This Row],[RRP*, руб. с НДС]]*0.82</f>
        <v>12704.046253333332</v>
      </c>
      <c r="H83" s="142" t="s">
        <v>1675</v>
      </c>
    </row>
    <row r="84" spans="2:8" ht="105" x14ac:dyDescent="0.25">
      <c r="B84" s="20" t="s">
        <v>888</v>
      </c>
      <c r="C84" s="4" t="s">
        <v>1094</v>
      </c>
      <c r="D84" s="83" t="s">
        <v>865</v>
      </c>
      <c r="E84" s="4" t="s">
        <v>883</v>
      </c>
      <c r="F84" s="84">
        <v>17282.113333333335</v>
      </c>
      <c r="G84" s="26">
        <f>Таблица1[[#This Row],[RRP*, руб. с НДС]]*0.82</f>
        <v>14171.332933333333</v>
      </c>
      <c r="H84" s="142" t="s">
        <v>1676</v>
      </c>
    </row>
    <row r="85" spans="2:8" ht="105" x14ac:dyDescent="0.25">
      <c r="B85" s="20" t="s">
        <v>888</v>
      </c>
      <c r="C85" s="4" t="s">
        <v>1095</v>
      </c>
      <c r="D85" s="83" t="s">
        <v>814</v>
      </c>
      <c r="E85" s="4" t="s">
        <v>883</v>
      </c>
      <c r="F85" s="84">
        <v>16730.185333333335</v>
      </c>
      <c r="G85" s="26">
        <f>Таблица1[[#This Row],[RRP*, руб. с НДС]]*0.82</f>
        <v>13718.751973333334</v>
      </c>
      <c r="H85" s="142" t="s">
        <v>1676</v>
      </c>
    </row>
    <row r="86" spans="2:8" ht="105" x14ac:dyDescent="0.25">
      <c r="B86" s="20" t="s">
        <v>888</v>
      </c>
      <c r="C86" s="4" t="s">
        <v>1096</v>
      </c>
      <c r="D86" s="83" t="s">
        <v>866</v>
      </c>
      <c r="E86" s="4" t="s">
        <v>884</v>
      </c>
      <c r="F86" s="84">
        <v>18523.788666666667</v>
      </c>
      <c r="G86" s="26">
        <f>Таблица1[[#This Row],[RRP*, руб. с НДС]]*0.82</f>
        <v>15189.506706666667</v>
      </c>
      <c r="H86" s="142" t="s">
        <v>1677</v>
      </c>
    </row>
    <row r="87" spans="2:8" ht="105" x14ac:dyDescent="0.25">
      <c r="B87" s="20" t="s">
        <v>888</v>
      </c>
      <c r="C87" s="4" t="s">
        <v>1097</v>
      </c>
      <c r="D87" s="83" t="s">
        <v>815</v>
      </c>
      <c r="E87" s="4" t="s">
        <v>884</v>
      </c>
      <c r="F87" s="84">
        <v>17971.860666666667</v>
      </c>
      <c r="G87" s="26">
        <f>Таблица1[[#This Row],[RRP*, руб. с НДС]]*0.82</f>
        <v>14736.925746666666</v>
      </c>
      <c r="H87" s="142" t="s">
        <v>1677</v>
      </c>
    </row>
    <row r="88" spans="2:8" ht="105" x14ac:dyDescent="0.25">
      <c r="B88" s="20" t="s">
        <v>888</v>
      </c>
      <c r="C88" s="4" t="s">
        <v>1098</v>
      </c>
      <c r="D88" s="83" t="s">
        <v>867</v>
      </c>
      <c r="E88" s="4" t="s">
        <v>885</v>
      </c>
      <c r="F88" s="84">
        <v>17192.646666666667</v>
      </c>
      <c r="G88" s="26">
        <f>Таблица1[[#This Row],[RRP*, руб. с НДС]]*0.82</f>
        <v>14097.970266666667</v>
      </c>
      <c r="H88" s="142" t="s">
        <v>1678</v>
      </c>
    </row>
    <row r="89" spans="2:8" ht="105" x14ac:dyDescent="0.25">
      <c r="B89" s="20" t="s">
        <v>888</v>
      </c>
      <c r="C89" s="4" t="s">
        <v>1099</v>
      </c>
      <c r="D89" s="83" t="s">
        <v>816</v>
      </c>
      <c r="E89" s="4" t="s">
        <v>885</v>
      </c>
      <c r="F89" s="84">
        <v>16640.718666666668</v>
      </c>
      <c r="G89" s="26">
        <f>Таблица1[[#This Row],[RRP*, руб. с НДС]]*0.82</f>
        <v>13645.389306666666</v>
      </c>
      <c r="H89" s="142" t="s">
        <v>1678</v>
      </c>
    </row>
    <row r="90" spans="2:8" ht="105" x14ac:dyDescent="0.25">
      <c r="B90" s="20" t="s">
        <v>888</v>
      </c>
      <c r="C90" s="4" t="s">
        <v>1100</v>
      </c>
      <c r="D90" s="83" t="s">
        <v>868</v>
      </c>
      <c r="E90" s="4" t="s">
        <v>886</v>
      </c>
      <c r="F90" s="84">
        <v>18628.546000000002</v>
      </c>
      <c r="G90" s="26">
        <f>Таблица1[[#This Row],[RRP*, руб. с НДС]]*0.82</f>
        <v>15275.407720000001</v>
      </c>
      <c r="H90" s="142" t="s">
        <v>1679</v>
      </c>
    </row>
    <row r="91" spans="2:8" ht="105" x14ac:dyDescent="0.25">
      <c r="B91" s="20" t="s">
        <v>888</v>
      </c>
      <c r="C91" s="4" t="s">
        <v>1101</v>
      </c>
      <c r="D91" s="83" t="s">
        <v>817</v>
      </c>
      <c r="E91" s="4" t="s">
        <v>886</v>
      </c>
      <c r="F91" s="84">
        <v>18076.618000000002</v>
      </c>
      <c r="G91" s="26">
        <f>Таблица1[[#This Row],[RRP*, руб. с НДС]]*0.82</f>
        <v>14822.826760000002</v>
      </c>
      <c r="H91" s="142" t="s">
        <v>1679</v>
      </c>
    </row>
    <row r="92" spans="2:8" ht="105" x14ac:dyDescent="0.25">
      <c r="B92" s="20" t="s">
        <v>888</v>
      </c>
      <c r="C92" s="4" t="s">
        <v>1102</v>
      </c>
      <c r="D92" s="83" t="s">
        <v>869</v>
      </c>
      <c r="E92" s="4" t="s">
        <v>887</v>
      </c>
      <c r="F92" s="84">
        <v>20068.349333333332</v>
      </c>
      <c r="G92" s="26">
        <f>Таблица1[[#This Row],[RRP*, руб. с НДС]]*0.82</f>
        <v>16456.046453333332</v>
      </c>
      <c r="H92" s="142" t="s">
        <v>1680</v>
      </c>
    </row>
    <row r="93" spans="2:8" ht="105" x14ac:dyDescent="0.25">
      <c r="B93" s="20" t="s">
        <v>888</v>
      </c>
      <c r="C93" s="4" t="s">
        <v>1103</v>
      </c>
      <c r="D93" s="83" t="s">
        <v>818</v>
      </c>
      <c r="E93" s="4" t="s">
        <v>887</v>
      </c>
      <c r="F93" s="84">
        <v>19516.421333333335</v>
      </c>
      <c r="G93" s="26">
        <f>Таблица1[[#This Row],[RRP*, руб. с НДС]]*0.82</f>
        <v>16003.465493333335</v>
      </c>
      <c r="H93" s="142" t="s">
        <v>1680</v>
      </c>
    </row>
    <row r="94" spans="2:8" ht="105" x14ac:dyDescent="0.25">
      <c r="B94" s="20" t="s">
        <v>888</v>
      </c>
      <c r="C94" s="4" t="s">
        <v>1104</v>
      </c>
      <c r="D94" s="83" t="s">
        <v>870</v>
      </c>
      <c r="E94" s="4" t="s">
        <v>483</v>
      </c>
      <c r="F94" s="84">
        <v>18340.788666666667</v>
      </c>
      <c r="G94" s="26">
        <f>Таблица1[[#This Row],[RRP*, руб. с НДС]]*0.82</f>
        <v>15039.446706666666</v>
      </c>
      <c r="H94" s="142" t="s">
        <v>1681</v>
      </c>
    </row>
    <row r="95" spans="2:8" ht="105" x14ac:dyDescent="0.25">
      <c r="B95" s="20" t="s">
        <v>888</v>
      </c>
      <c r="C95" s="4" t="s">
        <v>1105</v>
      </c>
      <c r="D95" s="83" t="s">
        <v>819</v>
      </c>
      <c r="E95" s="4" t="s">
        <v>483</v>
      </c>
      <c r="F95" s="84">
        <v>17788.860666666667</v>
      </c>
      <c r="G95" s="26">
        <f>Таблица1[[#This Row],[RRP*, руб. с НДС]]*0.82</f>
        <v>14586.865746666666</v>
      </c>
      <c r="H95" s="142" t="s">
        <v>1681</v>
      </c>
    </row>
    <row r="96" spans="2:8" ht="105" x14ac:dyDescent="0.25">
      <c r="B96" s="20" t="s">
        <v>888</v>
      </c>
      <c r="C96" s="4" t="s">
        <v>1106</v>
      </c>
      <c r="D96" s="83" t="s">
        <v>871</v>
      </c>
      <c r="E96" s="4" t="s">
        <v>484</v>
      </c>
      <c r="F96" s="84">
        <v>19974.815999999999</v>
      </c>
      <c r="G96" s="26">
        <f>Таблица1[[#This Row],[RRP*, руб. с НДС]]*0.82</f>
        <v>16379.349119999999</v>
      </c>
      <c r="H96" s="142" t="s">
        <v>1682</v>
      </c>
    </row>
    <row r="97" spans="2:8" ht="105" x14ac:dyDescent="0.25">
      <c r="B97" s="20" t="s">
        <v>888</v>
      </c>
      <c r="C97" s="4" t="s">
        <v>1107</v>
      </c>
      <c r="D97" s="83" t="s">
        <v>820</v>
      </c>
      <c r="E97" s="4" t="s">
        <v>484</v>
      </c>
      <c r="F97" s="84">
        <v>19422.888000000003</v>
      </c>
      <c r="G97" s="26">
        <f>Таблица1[[#This Row],[RRP*, руб. с НДС]]*0.82</f>
        <v>15926.768160000001</v>
      </c>
      <c r="H97" s="142" t="s">
        <v>1682</v>
      </c>
    </row>
    <row r="98" spans="2:8" ht="105" x14ac:dyDescent="0.25">
      <c r="B98" s="20" t="s">
        <v>888</v>
      </c>
      <c r="C98" s="4" t="s">
        <v>1108</v>
      </c>
      <c r="D98" s="83" t="s">
        <v>872</v>
      </c>
      <c r="E98" s="4" t="s">
        <v>485</v>
      </c>
      <c r="F98" s="84">
        <v>21613.072666666667</v>
      </c>
      <c r="G98" s="26">
        <f>Таблица1[[#This Row],[RRP*, руб. с НДС]]*0.82</f>
        <v>17722.719586666666</v>
      </c>
      <c r="H98" s="142" t="s">
        <v>1683</v>
      </c>
    </row>
    <row r="99" spans="2:8" ht="105" x14ac:dyDescent="0.25">
      <c r="B99" s="20" t="s">
        <v>888</v>
      </c>
      <c r="C99" s="4" t="s">
        <v>1109</v>
      </c>
      <c r="D99" s="83" t="s">
        <v>821</v>
      </c>
      <c r="E99" s="4" t="s">
        <v>485</v>
      </c>
      <c r="F99" s="84">
        <v>21061.144666666667</v>
      </c>
      <c r="G99" s="26">
        <f>Таблица1[[#This Row],[RRP*, руб. с НДС]]*0.82</f>
        <v>17270.138626666667</v>
      </c>
      <c r="H99" s="142" t="s">
        <v>1683</v>
      </c>
    </row>
    <row r="100" spans="2:8" ht="105" x14ac:dyDescent="0.25">
      <c r="B100" s="20" t="s">
        <v>888</v>
      </c>
      <c r="C100" s="4" t="s">
        <v>1110</v>
      </c>
      <c r="D100" s="83" t="s">
        <v>873</v>
      </c>
      <c r="E100" s="4" t="s">
        <v>487</v>
      </c>
      <c r="F100" s="84">
        <v>19488.930666666667</v>
      </c>
      <c r="G100" s="26">
        <f>Таблица1[[#This Row],[RRP*, руб. с НДС]]*0.82</f>
        <v>15980.923146666666</v>
      </c>
      <c r="H100" s="142" t="s">
        <v>1684</v>
      </c>
    </row>
    <row r="101" spans="2:8" ht="105" x14ac:dyDescent="0.25">
      <c r="B101" s="20" t="s">
        <v>888</v>
      </c>
      <c r="C101" s="4" t="s">
        <v>1111</v>
      </c>
      <c r="D101" s="83" t="s">
        <v>822</v>
      </c>
      <c r="E101" s="4" t="s">
        <v>487</v>
      </c>
      <c r="F101" s="84">
        <v>18937.002666666667</v>
      </c>
      <c r="G101" s="26">
        <f>Таблица1[[#This Row],[RRP*, руб. с НДС]]*0.82</f>
        <v>15528.342186666667</v>
      </c>
      <c r="H101" s="142" t="s">
        <v>1684</v>
      </c>
    </row>
    <row r="102" spans="2:8" ht="105" x14ac:dyDescent="0.25">
      <c r="B102" s="20" t="s">
        <v>888</v>
      </c>
      <c r="C102" s="4" t="s">
        <v>1112</v>
      </c>
      <c r="D102" s="83" t="s">
        <v>874</v>
      </c>
      <c r="E102" s="4" t="s">
        <v>488</v>
      </c>
      <c r="F102" s="84">
        <v>21321.248666666666</v>
      </c>
      <c r="G102" s="26">
        <f>Таблица1[[#This Row],[RRP*, руб. с НДС]]*0.82</f>
        <v>17483.423906666667</v>
      </c>
      <c r="H102" s="142" t="s">
        <v>1685</v>
      </c>
    </row>
    <row r="103" spans="2:8" ht="105" x14ac:dyDescent="0.25">
      <c r="B103" s="20" t="s">
        <v>888</v>
      </c>
      <c r="C103" s="4" t="s">
        <v>1113</v>
      </c>
      <c r="D103" s="83" t="s">
        <v>823</v>
      </c>
      <c r="E103" s="4" t="s">
        <v>488</v>
      </c>
      <c r="F103" s="84">
        <v>20769.320666666667</v>
      </c>
      <c r="G103" s="26">
        <f>Таблица1[[#This Row],[RRP*, руб. с НДС]]*0.82</f>
        <v>17030.842946666664</v>
      </c>
      <c r="H103" s="142" t="s">
        <v>1685</v>
      </c>
    </row>
    <row r="104" spans="2:8" ht="105" x14ac:dyDescent="0.25">
      <c r="B104" s="20" t="s">
        <v>888</v>
      </c>
      <c r="C104" s="4" t="s">
        <v>1114</v>
      </c>
      <c r="D104" s="83" t="s">
        <v>875</v>
      </c>
      <c r="E104" s="4" t="s">
        <v>489</v>
      </c>
      <c r="F104" s="84">
        <v>23157.673999999999</v>
      </c>
      <c r="G104" s="26">
        <f>Таблица1[[#This Row],[RRP*, руб. с НДС]]*0.82</f>
        <v>18989.292679999999</v>
      </c>
      <c r="H104" s="142" t="s">
        <v>1686</v>
      </c>
    </row>
    <row r="105" spans="2:8" ht="105" x14ac:dyDescent="0.25">
      <c r="B105" s="20" t="s">
        <v>888</v>
      </c>
      <c r="C105" s="4" t="s">
        <v>1115</v>
      </c>
      <c r="D105" s="83" t="s">
        <v>824</v>
      </c>
      <c r="E105" s="4" t="s">
        <v>489</v>
      </c>
      <c r="F105" s="84">
        <v>22605.746000000003</v>
      </c>
      <c r="G105" s="26">
        <f>Таблица1[[#This Row],[RRP*, руб. с НДС]]*0.82</f>
        <v>18536.711720000003</v>
      </c>
      <c r="H105" s="142" t="s">
        <v>1686</v>
      </c>
    </row>
    <row r="106" spans="2:8" ht="105" x14ac:dyDescent="0.25">
      <c r="B106" s="20" t="s">
        <v>888</v>
      </c>
      <c r="C106" s="4" t="s">
        <v>1116</v>
      </c>
      <c r="D106" s="83" t="s">
        <v>876</v>
      </c>
      <c r="E106" s="4" t="s">
        <v>491</v>
      </c>
      <c r="F106" s="84">
        <v>19672.947333333334</v>
      </c>
      <c r="G106" s="26">
        <f>Таблица1[[#This Row],[RRP*, руб. с НДС]]*0.82</f>
        <v>16131.816813333333</v>
      </c>
      <c r="H106" s="142" t="s">
        <v>1687</v>
      </c>
    </row>
    <row r="107" spans="2:8" ht="105" x14ac:dyDescent="0.25">
      <c r="B107" s="20" t="s">
        <v>888</v>
      </c>
      <c r="C107" s="4" t="s">
        <v>1117</v>
      </c>
      <c r="D107" s="83" t="s">
        <v>825</v>
      </c>
      <c r="E107" s="4" t="s">
        <v>491</v>
      </c>
      <c r="F107" s="84">
        <v>19121.019333333334</v>
      </c>
      <c r="G107" s="26">
        <f>Таблица1[[#This Row],[RRP*, руб. с НДС]]*0.82</f>
        <v>15679.235853333332</v>
      </c>
      <c r="H107" s="142" t="s">
        <v>1687</v>
      </c>
    </row>
    <row r="108" spans="2:8" ht="105" x14ac:dyDescent="0.25">
      <c r="B108" s="20" t="s">
        <v>888</v>
      </c>
      <c r="C108" s="4" t="s">
        <v>1118</v>
      </c>
      <c r="D108" s="83" t="s">
        <v>877</v>
      </c>
      <c r="E108" s="4" t="s">
        <v>492</v>
      </c>
      <c r="F108" s="84">
        <v>22496.759333333335</v>
      </c>
      <c r="G108" s="26">
        <f>Таблица1[[#This Row],[RRP*, руб. с НДС]]*0.82</f>
        <v>18447.342653333333</v>
      </c>
      <c r="H108" s="142" t="s">
        <v>1688</v>
      </c>
    </row>
    <row r="109" spans="2:8" ht="105" x14ac:dyDescent="0.25">
      <c r="B109" s="20" t="s">
        <v>888</v>
      </c>
      <c r="C109" s="4" t="s">
        <v>1119</v>
      </c>
      <c r="D109" s="83" t="s">
        <v>826</v>
      </c>
      <c r="E109" s="4" t="s">
        <v>492</v>
      </c>
      <c r="F109" s="84">
        <v>21944.831333333332</v>
      </c>
      <c r="G109" s="26">
        <f>Таблица1[[#This Row],[RRP*, руб. с НДС]]*0.82</f>
        <v>17994.76169333333</v>
      </c>
      <c r="H109" s="142" t="s">
        <v>1688</v>
      </c>
    </row>
    <row r="110" spans="2:8" ht="105" x14ac:dyDescent="0.25">
      <c r="B110" s="20" t="s">
        <v>888</v>
      </c>
      <c r="C110" s="4" t="s">
        <v>1120</v>
      </c>
      <c r="D110" s="83" t="s">
        <v>878</v>
      </c>
      <c r="E110" s="4" t="s">
        <v>493</v>
      </c>
      <c r="F110" s="84">
        <v>23735.831999999999</v>
      </c>
      <c r="G110" s="26">
        <f>Таблица1[[#This Row],[RRP*, руб. с НДС]]*0.82</f>
        <v>19463.382239999999</v>
      </c>
      <c r="H110" s="142" t="s">
        <v>1689</v>
      </c>
    </row>
    <row r="111" spans="2:8" ht="105" x14ac:dyDescent="0.25">
      <c r="B111" s="20" t="s">
        <v>888</v>
      </c>
      <c r="C111" s="4" t="s">
        <v>1121</v>
      </c>
      <c r="D111" s="83" t="s">
        <v>827</v>
      </c>
      <c r="E111" s="4" t="s">
        <v>493</v>
      </c>
      <c r="F111" s="84">
        <v>23183.904000000006</v>
      </c>
      <c r="G111" s="26">
        <f>Таблица1[[#This Row],[RRP*, руб. с НДС]]*0.82</f>
        <v>19010.801280000003</v>
      </c>
      <c r="H111" s="142" t="s">
        <v>1689</v>
      </c>
    </row>
    <row r="112" spans="2:8" ht="105" x14ac:dyDescent="0.25">
      <c r="B112" s="20" t="s">
        <v>888</v>
      </c>
      <c r="C112" s="4" t="s">
        <v>1122</v>
      </c>
      <c r="D112" s="83" t="s">
        <v>879</v>
      </c>
      <c r="E112" s="4" t="s">
        <v>495</v>
      </c>
      <c r="F112" s="84">
        <v>22052.028666666669</v>
      </c>
      <c r="G112" s="26">
        <f>Таблица1[[#This Row],[RRP*, руб. с НДС]]*0.82</f>
        <v>18082.663506666668</v>
      </c>
      <c r="H112" s="142" t="s">
        <v>1690</v>
      </c>
    </row>
    <row r="113" spans="2:8" ht="105" x14ac:dyDescent="0.25">
      <c r="B113" s="20" t="s">
        <v>888</v>
      </c>
      <c r="C113" s="4" t="s">
        <v>1123</v>
      </c>
      <c r="D113" s="83" t="s">
        <v>828</v>
      </c>
      <c r="E113" s="4" t="s">
        <v>495</v>
      </c>
      <c r="F113" s="84">
        <v>21500.100666666665</v>
      </c>
      <c r="G113" s="26">
        <f>Таблица1[[#This Row],[RRP*, руб. с НДС]]*0.82</f>
        <v>17630.082546666665</v>
      </c>
      <c r="H113" s="142" t="s">
        <v>1690</v>
      </c>
    </row>
    <row r="114" spans="2:8" ht="105" x14ac:dyDescent="0.25">
      <c r="B114" s="20" t="s">
        <v>888</v>
      </c>
      <c r="C114" s="4" t="s">
        <v>1124</v>
      </c>
      <c r="D114" s="83" t="s">
        <v>880</v>
      </c>
      <c r="E114" s="4" t="s">
        <v>496</v>
      </c>
      <c r="F114" s="84">
        <v>23645.551999999996</v>
      </c>
      <c r="G114" s="26">
        <f>Таблица1[[#This Row],[RRP*, руб. с НДС]]*0.82</f>
        <v>19389.352639999997</v>
      </c>
      <c r="H114" s="142" t="s">
        <v>1691</v>
      </c>
    </row>
    <row r="115" spans="2:8" ht="105" x14ac:dyDescent="0.25">
      <c r="B115" s="20" t="s">
        <v>888</v>
      </c>
      <c r="C115" s="4" t="s">
        <v>1125</v>
      </c>
      <c r="D115" s="83" t="s">
        <v>829</v>
      </c>
      <c r="E115" s="4" t="s">
        <v>496</v>
      </c>
      <c r="F115" s="84">
        <v>23093.624</v>
      </c>
      <c r="G115" s="26">
        <f>Таблица1[[#This Row],[RRP*, руб. с НДС]]*0.82</f>
        <v>18936.771679999998</v>
      </c>
      <c r="H115" s="142" t="s">
        <v>1691</v>
      </c>
    </row>
    <row r="116" spans="2:8" ht="105" x14ac:dyDescent="0.25">
      <c r="B116" s="20" t="s">
        <v>888</v>
      </c>
      <c r="C116" s="4" t="s">
        <v>1126</v>
      </c>
      <c r="D116" s="83" t="s">
        <v>881</v>
      </c>
      <c r="E116" s="4" t="s">
        <v>497</v>
      </c>
      <c r="F116" s="84">
        <v>25336.512666666662</v>
      </c>
      <c r="G116" s="26">
        <f>Таблица1[[#This Row],[RRP*, руб. с НДС]]*0.82</f>
        <v>20775.940386666662</v>
      </c>
      <c r="H116" s="142" t="s">
        <v>1692</v>
      </c>
    </row>
    <row r="117" spans="2:8" ht="105" x14ac:dyDescent="0.25">
      <c r="B117" s="20" t="s">
        <v>888</v>
      </c>
      <c r="C117" s="4" t="s">
        <v>1127</v>
      </c>
      <c r="D117" s="83" t="s">
        <v>830</v>
      </c>
      <c r="E117" s="4" t="s">
        <v>497</v>
      </c>
      <c r="F117" s="84">
        <v>24784.584666666662</v>
      </c>
      <c r="G117" s="26">
        <f>Таблица1[[#This Row],[RRP*, руб. с НДС]]*0.82</f>
        <v>20323.359426666662</v>
      </c>
      <c r="H117" s="142" t="s">
        <v>1692</v>
      </c>
    </row>
    <row r="118" spans="2:8" ht="37.5" x14ac:dyDescent="0.25">
      <c r="B118" s="147"/>
      <c r="C118" s="85"/>
      <c r="D118" s="150" t="s">
        <v>2178</v>
      </c>
      <c r="E118" s="4"/>
      <c r="F118" s="86"/>
      <c r="G118" s="26"/>
      <c r="H118" s="142"/>
    </row>
    <row r="119" spans="2:8" ht="105" x14ac:dyDescent="0.25">
      <c r="B119" s="20" t="s">
        <v>889</v>
      </c>
      <c r="C119" s="4" t="s">
        <v>1532</v>
      </c>
      <c r="D119" s="83" t="s">
        <v>729</v>
      </c>
      <c r="E119" s="4" t="s">
        <v>439</v>
      </c>
      <c r="F119" s="84">
        <v>28657.352666666662</v>
      </c>
      <c r="G119" s="26">
        <f>Таблица1[[#This Row],[RRP*, руб. с НДС]]*0.82</f>
        <v>23499.029186666663</v>
      </c>
      <c r="H119" s="142" t="s">
        <v>1693</v>
      </c>
    </row>
    <row r="120" spans="2:8" ht="105" x14ac:dyDescent="0.25">
      <c r="B120" s="20" t="s">
        <v>889</v>
      </c>
      <c r="C120" s="4" t="s">
        <v>1533</v>
      </c>
      <c r="D120" s="83" t="s">
        <v>678</v>
      </c>
      <c r="E120" s="4" t="s">
        <v>439</v>
      </c>
      <c r="F120" s="84">
        <v>28105.424666666666</v>
      </c>
      <c r="G120" s="26">
        <f>Таблица1[[#This Row],[RRP*, руб. с НДС]]*0.82</f>
        <v>23046.448226666664</v>
      </c>
      <c r="H120" s="142" t="s">
        <v>1693</v>
      </c>
    </row>
    <row r="121" spans="2:8" ht="105" x14ac:dyDescent="0.25">
      <c r="B121" s="20" t="s">
        <v>889</v>
      </c>
      <c r="C121" s="4" t="s">
        <v>1534</v>
      </c>
      <c r="D121" s="83" t="s">
        <v>730</v>
      </c>
      <c r="E121" s="4" t="s">
        <v>440</v>
      </c>
      <c r="F121" s="84">
        <v>30410.614666666665</v>
      </c>
      <c r="G121" s="26">
        <f>Таблица1[[#This Row],[RRP*, руб. с НДС]]*0.82</f>
        <v>24936.704026666663</v>
      </c>
      <c r="H121" s="142" t="s">
        <v>1694</v>
      </c>
    </row>
    <row r="122" spans="2:8" ht="105" x14ac:dyDescent="0.25">
      <c r="B122" s="20" t="s">
        <v>889</v>
      </c>
      <c r="C122" s="4" t="s">
        <v>1535</v>
      </c>
      <c r="D122" s="83" t="s">
        <v>679</v>
      </c>
      <c r="E122" s="4" t="s">
        <v>440</v>
      </c>
      <c r="F122" s="84">
        <v>29858.686666666668</v>
      </c>
      <c r="G122" s="26">
        <f>Таблица1[[#This Row],[RRP*, руб. с НДС]]*0.82</f>
        <v>24484.123066666667</v>
      </c>
      <c r="H122" s="142" t="s">
        <v>1694</v>
      </c>
    </row>
    <row r="123" spans="2:8" ht="105" x14ac:dyDescent="0.25">
      <c r="B123" s="20" t="s">
        <v>889</v>
      </c>
      <c r="C123" s="4" t="s">
        <v>1536</v>
      </c>
      <c r="D123" s="83" t="s">
        <v>731</v>
      </c>
      <c r="E123" s="4" t="s">
        <v>441</v>
      </c>
      <c r="F123" s="84">
        <v>32775.503333333334</v>
      </c>
      <c r="G123" s="26">
        <f>Таблица1[[#This Row],[RRP*, руб. с НДС]]*0.82</f>
        <v>26875.912733333331</v>
      </c>
      <c r="H123" s="142" t="s">
        <v>1695</v>
      </c>
    </row>
    <row r="124" spans="2:8" ht="105" x14ac:dyDescent="0.25">
      <c r="B124" s="20" t="s">
        <v>889</v>
      </c>
      <c r="C124" s="4" t="s">
        <v>1537</v>
      </c>
      <c r="D124" s="83" t="s">
        <v>680</v>
      </c>
      <c r="E124" s="4" t="s">
        <v>441</v>
      </c>
      <c r="F124" s="84">
        <v>32223.575333333334</v>
      </c>
      <c r="G124" s="26">
        <f>Таблица1[[#This Row],[RRP*, руб. с НДС]]*0.82</f>
        <v>26423.331773333332</v>
      </c>
      <c r="H124" s="142" t="s">
        <v>1695</v>
      </c>
    </row>
    <row r="125" spans="2:8" ht="105" x14ac:dyDescent="0.25">
      <c r="B125" s="20" t="s">
        <v>889</v>
      </c>
      <c r="C125" s="4" t="s">
        <v>1538</v>
      </c>
      <c r="D125" s="83" t="s">
        <v>732</v>
      </c>
      <c r="E125" s="4" t="s">
        <v>443</v>
      </c>
      <c r="F125" s="84">
        <v>29184.596000000001</v>
      </c>
      <c r="G125" s="26">
        <f>Таблица1[[#This Row],[RRP*, руб. с НДС]]*0.82</f>
        <v>23931.368719999999</v>
      </c>
      <c r="H125" s="142" t="s">
        <v>1696</v>
      </c>
    </row>
    <row r="126" spans="2:8" ht="105" x14ac:dyDescent="0.25">
      <c r="B126" s="20" t="s">
        <v>889</v>
      </c>
      <c r="C126" s="4" t="s">
        <v>1539</v>
      </c>
      <c r="D126" s="83" t="s">
        <v>681</v>
      </c>
      <c r="E126" s="4" t="s">
        <v>443</v>
      </c>
      <c r="F126" s="84">
        <v>28632.668000000001</v>
      </c>
      <c r="G126" s="26">
        <f>Таблица1[[#This Row],[RRP*, руб. с НДС]]*0.82</f>
        <v>23478.787759999999</v>
      </c>
      <c r="H126" s="142" t="s">
        <v>1696</v>
      </c>
    </row>
    <row r="127" spans="2:8" ht="105" x14ac:dyDescent="0.25">
      <c r="B127" s="20" t="s">
        <v>889</v>
      </c>
      <c r="C127" s="4" t="s">
        <v>1540</v>
      </c>
      <c r="D127" s="83" t="s">
        <v>733</v>
      </c>
      <c r="E127" s="4" t="s">
        <v>444</v>
      </c>
      <c r="F127" s="84">
        <v>32178.191333333332</v>
      </c>
      <c r="G127" s="26">
        <f>Таблица1[[#This Row],[RRP*, руб. с НДС]]*0.82</f>
        <v>26386.116893333332</v>
      </c>
      <c r="H127" s="142" t="s">
        <v>1697</v>
      </c>
    </row>
    <row r="128" spans="2:8" ht="105" x14ac:dyDescent="0.25">
      <c r="B128" s="20" t="s">
        <v>889</v>
      </c>
      <c r="C128" s="4" t="s">
        <v>1541</v>
      </c>
      <c r="D128" s="83" t="s">
        <v>682</v>
      </c>
      <c r="E128" s="4" t="s">
        <v>444</v>
      </c>
      <c r="F128" s="84">
        <v>31626.263333333332</v>
      </c>
      <c r="G128" s="26">
        <f>Таблица1[[#This Row],[RRP*, руб. с НДС]]*0.82</f>
        <v>25933.535933333333</v>
      </c>
      <c r="H128" s="142" t="s">
        <v>1697</v>
      </c>
    </row>
    <row r="129" spans="2:8" ht="105" x14ac:dyDescent="0.25">
      <c r="B129" s="20" t="s">
        <v>889</v>
      </c>
      <c r="C129" s="4" t="s">
        <v>1542</v>
      </c>
      <c r="D129" s="83" t="s">
        <v>734</v>
      </c>
      <c r="E129" s="4" t="s">
        <v>445</v>
      </c>
      <c r="F129" s="84">
        <v>34257.599999999999</v>
      </c>
      <c r="G129" s="26">
        <f>Таблица1[[#This Row],[RRP*, руб. с НДС]]*0.82</f>
        <v>28091.231999999996</v>
      </c>
      <c r="H129" s="142" t="s">
        <v>1698</v>
      </c>
    </row>
    <row r="130" spans="2:8" ht="105" x14ac:dyDescent="0.25">
      <c r="B130" s="20" t="s">
        <v>889</v>
      </c>
      <c r="C130" s="4" t="s">
        <v>1543</v>
      </c>
      <c r="D130" s="83" t="s">
        <v>683</v>
      </c>
      <c r="E130" s="4" t="s">
        <v>445</v>
      </c>
      <c r="F130" s="84">
        <v>33705.671999999999</v>
      </c>
      <c r="G130" s="26">
        <f>Таблица1[[#This Row],[RRP*, руб. с НДС]]*0.82</f>
        <v>27638.651039999997</v>
      </c>
      <c r="H130" s="142" t="s">
        <v>1698</v>
      </c>
    </row>
    <row r="131" spans="2:8" ht="105" x14ac:dyDescent="0.25">
      <c r="B131" s="20" t="s">
        <v>889</v>
      </c>
      <c r="C131" s="4" t="s">
        <v>1544</v>
      </c>
      <c r="D131" s="83" t="s">
        <v>735</v>
      </c>
      <c r="E131" s="4" t="s">
        <v>447</v>
      </c>
      <c r="F131" s="84">
        <v>30671.735333333334</v>
      </c>
      <c r="G131" s="26">
        <f>Таблица1[[#This Row],[RRP*, руб. с НДС]]*0.82</f>
        <v>25150.822973333332</v>
      </c>
      <c r="H131" s="142" t="s">
        <v>1699</v>
      </c>
    </row>
    <row r="132" spans="2:8" ht="105" x14ac:dyDescent="0.25">
      <c r="B132" s="20" t="s">
        <v>889</v>
      </c>
      <c r="C132" s="4" t="s">
        <v>1545</v>
      </c>
      <c r="D132" s="83" t="s">
        <v>684</v>
      </c>
      <c r="E132" s="4" t="s">
        <v>447</v>
      </c>
      <c r="F132" s="84">
        <v>30119.807333333334</v>
      </c>
      <c r="G132" s="26">
        <f>Таблица1[[#This Row],[RRP*, руб. с НДС]]*0.82</f>
        <v>24698.242013333333</v>
      </c>
      <c r="H132" s="142" t="s">
        <v>1699</v>
      </c>
    </row>
    <row r="133" spans="2:8" ht="105" x14ac:dyDescent="0.25">
      <c r="B133" s="20" t="s">
        <v>889</v>
      </c>
      <c r="C133" s="4" t="s">
        <v>1546</v>
      </c>
      <c r="D133" s="83" t="s">
        <v>736</v>
      </c>
      <c r="E133" s="4" t="s">
        <v>448</v>
      </c>
      <c r="F133" s="84">
        <v>33255.898666666668</v>
      </c>
      <c r="G133" s="26">
        <f>Таблица1[[#This Row],[RRP*, руб. с НДС]]*0.82</f>
        <v>27269.836906666667</v>
      </c>
      <c r="H133" s="142" t="s">
        <v>1700</v>
      </c>
    </row>
    <row r="134" spans="2:8" ht="105" x14ac:dyDescent="0.25">
      <c r="B134" s="20" t="s">
        <v>889</v>
      </c>
      <c r="C134" s="4" t="s">
        <v>1547</v>
      </c>
      <c r="D134" s="83" t="s">
        <v>685</v>
      </c>
      <c r="E134" s="4" t="s">
        <v>448</v>
      </c>
      <c r="F134" s="84">
        <v>32703.970666666672</v>
      </c>
      <c r="G134" s="26">
        <f>Таблица1[[#This Row],[RRP*, руб. с НДС]]*0.82</f>
        <v>26817.255946666668</v>
      </c>
      <c r="H134" s="142" t="s">
        <v>1700</v>
      </c>
    </row>
    <row r="135" spans="2:8" ht="105" x14ac:dyDescent="0.25">
      <c r="B135" s="20" t="s">
        <v>889</v>
      </c>
      <c r="C135" s="4" t="s">
        <v>1548</v>
      </c>
      <c r="D135" s="83" t="s">
        <v>737</v>
      </c>
      <c r="E135" s="4" t="s">
        <v>449</v>
      </c>
      <c r="F135" s="84">
        <v>35868.731999999996</v>
      </c>
      <c r="G135" s="26">
        <f>Таблица1[[#This Row],[RRP*, руб. с НДС]]*0.82</f>
        <v>29412.360239999995</v>
      </c>
      <c r="H135" s="142" t="s">
        <v>1701</v>
      </c>
    </row>
    <row r="136" spans="2:8" ht="105" x14ac:dyDescent="0.25">
      <c r="B136" s="20" t="s">
        <v>889</v>
      </c>
      <c r="C136" s="4" t="s">
        <v>1549</v>
      </c>
      <c r="D136" s="83" t="s">
        <v>686</v>
      </c>
      <c r="E136" s="4" t="s">
        <v>449</v>
      </c>
      <c r="F136" s="84">
        <v>35316.804000000004</v>
      </c>
      <c r="G136" s="26">
        <f>Таблица1[[#This Row],[RRP*, руб. с НДС]]*0.82</f>
        <v>28959.779280000002</v>
      </c>
      <c r="H136" s="142" t="s">
        <v>1701</v>
      </c>
    </row>
    <row r="137" spans="2:8" ht="105" x14ac:dyDescent="0.25">
      <c r="B137" s="20" t="s">
        <v>889</v>
      </c>
      <c r="C137" s="4" t="s">
        <v>1550</v>
      </c>
      <c r="D137" s="83" t="s">
        <v>738</v>
      </c>
      <c r="E137" s="4" t="s">
        <v>451</v>
      </c>
      <c r="F137" s="84">
        <v>32679.245333333332</v>
      </c>
      <c r="G137" s="26">
        <f>Таблица1[[#This Row],[RRP*, руб. с НДС]]*0.82</f>
        <v>26796.98117333333</v>
      </c>
      <c r="H137" s="142" t="s">
        <v>1702</v>
      </c>
    </row>
    <row r="138" spans="2:8" ht="105" x14ac:dyDescent="0.25">
      <c r="B138" s="20" t="s">
        <v>889</v>
      </c>
      <c r="C138" s="4" t="s">
        <v>1551</v>
      </c>
      <c r="D138" s="83" t="s">
        <v>687</v>
      </c>
      <c r="E138" s="4" t="s">
        <v>451</v>
      </c>
      <c r="F138" s="84">
        <v>32127.317333333329</v>
      </c>
      <c r="G138" s="26">
        <f>Таблица1[[#This Row],[RRP*, руб. с НДС]]*0.82</f>
        <v>26344.400213333327</v>
      </c>
      <c r="H138" s="142" t="s">
        <v>1702</v>
      </c>
    </row>
    <row r="139" spans="2:8" ht="105" x14ac:dyDescent="0.25">
      <c r="B139" s="20" t="s">
        <v>889</v>
      </c>
      <c r="C139" s="4" t="s">
        <v>1552</v>
      </c>
      <c r="D139" s="83" t="s">
        <v>739</v>
      </c>
      <c r="E139" s="4" t="s">
        <v>452</v>
      </c>
      <c r="F139" s="84">
        <v>35297.772000000004</v>
      </c>
      <c r="G139" s="26">
        <f>Таблица1[[#This Row],[RRP*, руб. с НДС]]*0.82</f>
        <v>28944.173040000001</v>
      </c>
      <c r="H139" s="142" t="s">
        <v>1703</v>
      </c>
    </row>
    <row r="140" spans="2:8" ht="105" x14ac:dyDescent="0.25">
      <c r="B140" s="20" t="s">
        <v>889</v>
      </c>
      <c r="C140" s="4" t="s">
        <v>1553</v>
      </c>
      <c r="D140" s="83" t="s">
        <v>688</v>
      </c>
      <c r="E140" s="4" t="s">
        <v>452</v>
      </c>
      <c r="F140" s="84">
        <v>34745.844000000005</v>
      </c>
      <c r="G140" s="26">
        <f>Таблица1[[#This Row],[RRP*, руб. с НДС]]*0.82</f>
        <v>28491.592080000002</v>
      </c>
      <c r="H140" s="142" t="s">
        <v>1703</v>
      </c>
    </row>
    <row r="141" spans="2:8" ht="105" x14ac:dyDescent="0.25">
      <c r="B141" s="20" t="s">
        <v>889</v>
      </c>
      <c r="C141" s="4" t="s">
        <v>1554</v>
      </c>
      <c r="D141" s="83" t="s">
        <v>740</v>
      </c>
      <c r="E141" s="4" t="s">
        <v>453</v>
      </c>
      <c r="F141" s="84">
        <v>37183.769999999997</v>
      </c>
      <c r="G141" s="26">
        <f>Таблица1[[#This Row],[RRP*, руб. с НДС]]*0.82</f>
        <v>30490.691399999996</v>
      </c>
      <c r="H141" s="142" t="s">
        <v>1704</v>
      </c>
    </row>
    <row r="142" spans="2:8" ht="105" x14ac:dyDescent="0.25">
      <c r="B142" s="20" t="s">
        <v>889</v>
      </c>
      <c r="C142" s="4" t="s">
        <v>1555</v>
      </c>
      <c r="D142" s="83" t="s">
        <v>689</v>
      </c>
      <c r="E142" s="4" t="s">
        <v>453</v>
      </c>
      <c r="F142" s="84">
        <v>36631.841999999997</v>
      </c>
      <c r="G142" s="26">
        <f>Таблица1[[#This Row],[RRP*, руб. с НДС]]*0.82</f>
        <v>30038.110439999997</v>
      </c>
      <c r="H142" s="142" t="s">
        <v>1704</v>
      </c>
    </row>
    <row r="143" spans="2:8" ht="105" x14ac:dyDescent="0.25">
      <c r="B143" s="20" t="s">
        <v>889</v>
      </c>
      <c r="C143" s="4" t="s">
        <v>1556</v>
      </c>
      <c r="D143" s="83" t="s">
        <v>741</v>
      </c>
      <c r="E143" s="4" t="s">
        <v>455</v>
      </c>
      <c r="F143" s="84">
        <v>34066.060000000005</v>
      </c>
      <c r="G143" s="26">
        <f>Таблица1[[#This Row],[RRP*, руб. с НДС]]*0.82</f>
        <v>27934.169200000004</v>
      </c>
      <c r="H143" s="142" t="s">
        <v>1705</v>
      </c>
    </row>
    <row r="144" spans="2:8" ht="105" x14ac:dyDescent="0.25">
      <c r="B144" s="20" t="s">
        <v>889</v>
      </c>
      <c r="C144" s="4" t="s">
        <v>1557</v>
      </c>
      <c r="D144" s="83" t="s">
        <v>690</v>
      </c>
      <c r="E144" s="4" t="s">
        <v>455</v>
      </c>
      <c r="F144" s="84">
        <v>33514.131999999998</v>
      </c>
      <c r="G144" s="26">
        <f>Таблица1[[#This Row],[RRP*, руб. с НДС]]*0.82</f>
        <v>27481.588239999997</v>
      </c>
      <c r="H144" s="142" t="s">
        <v>1705</v>
      </c>
    </row>
    <row r="145" spans="2:8" ht="105" x14ac:dyDescent="0.25">
      <c r="B145" s="20" t="s">
        <v>889</v>
      </c>
      <c r="C145" s="4" t="s">
        <v>1558</v>
      </c>
      <c r="D145" s="83" t="s">
        <v>742</v>
      </c>
      <c r="E145" s="4" t="s">
        <v>456</v>
      </c>
      <c r="F145" s="84">
        <v>36826.065999999999</v>
      </c>
      <c r="G145" s="26">
        <f>Таблица1[[#This Row],[RRP*, руб. с НДС]]*0.82</f>
        <v>30197.374119999997</v>
      </c>
      <c r="H145" s="142" t="s">
        <v>1706</v>
      </c>
    </row>
    <row r="146" spans="2:8" ht="105" x14ac:dyDescent="0.25">
      <c r="B146" s="20" t="s">
        <v>889</v>
      </c>
      <c r="C146" s="4" t="s">
        <v>1559</v>
      </c>
      <c r="D146" s="83" t="s">
        <v>691</v>
      </c>
      <c r="E146" s="4" t="s">
        <v>456</v>
      </c>
      <c r="F146" s="84">
        <v>36274.137999999999</v>
      </c>
      <c r="G146" s="26">
        <f>Таблица1[[#This Row],[RRP*, руб. с НДС]]*0.82</f>
        <v>29744.793159999997</v>
      </c>
      <c r="H146" s="142" t="s">
        <v>1706</v>
      </c>
    </row>
    <row r="147" spans="2:8" ht="105" x14ac:dyDescent="0.25">
      <c r="B147" s="20" t="s">
        <v>889</v>
      </c>
      <c r="C147" s="4" t="s">
        <v>1560</v>
      </c>
      <c r="D147" s="83" t="s">
        <v>743</v>
      </c>
      <c r="E147" s="4" t="s">
        <v>457</v>
      </c>
      <c r="F147" s="84">
        <v>38833.413333333338</v>
      </c>
      <c r="G147" s="26">
        <f>Таблица1[[#This Row],[RRP*, руб. с НДС]]*0.82</f>
        <v>31843.398933333334</v>
      </c>
      <c r="H147" s="142" t="s">
        <v>1707</v>
      </c>
    </row>
    <row r="148" spans="2:8" ht="105" x14ac:dyDescent="0.25">
      <c r="B148" s="20" t="s">
        <v>889</v>
      </c>
      <c r="C148" s="4" t="s">
        <v>1561</v>
      </c>
      <c r="D148" s="83" t="s">
        <v>692</v>
      </c>
      <c r="E148" s="4" t="s">
        <v>457</v>
      </c>
      <c r="F148" s="84">
        <v>38281.48533333333</v>
      </c>
      <c r="G148" s="26">
        <f>Таблица1[[#This Row],[RRP*, руб. с НДС]]*0.82</f>
        <v>31390.817973333327</v>
      </c>
      <c r="H148" s="142" t="s">
        <v>1707</v>
      </c>
    </row>
    <row r="149" spans="2:8" ht="105" x14ac:dyDescent="0.25">
      <c r="B149" s="20" t="s">
        <v>889</v>
      </c>
      <c r="C149" s="4" t="s">
        <v>1562</v>
      </c>
      <c r="D149" s="83" t="s">
        <v>744</v>
      </c>
      <c r="E149" s="4" t="s">
        <v>459</v>
      </c>
      <c r="F149" s="84">
        <v>35420.137999999999</v>
      </c>
      <c r="G149" s="26">
        <f>Таблица1[[#This Row],[RRP*, руб. с НДС]]*0.82</f>
        <v>29044.513159999999</v>
      </c>
      <c r="H149" s="142" t="s">
        <v>1708</v>
      </c>
    </row>
    <row r="150" spans="2:8" ht="105" x14ac:dyDescent="0.25">
      <c r="B150" s="20" t="s">
        <v>889</v>
      </c>
      <c r="C150" s="4" t="s">
        <v>1563</v>
      </c>
      <c r="D150" s="83" t="s">
        <v>693</v>
      </c>
      <c r="E150" s="4" t="s">
        <v>459</v>
      </c>
      <c r="F150" s="84">
        <v>34868.210000000006</v>
      </c>
      <c r="G150" s="26">
        <f>Таблица1[[#This Row],[RRP*, руб. с НДС]]*0.82</f>
        <v>28591.932200000003</v>
      </c>
      <c r="H150" s="142" t="s">
        <v>1708</v>
      </c>
    </row>
    <row r="151" spans="2:8" ht="105" x14ac:dyDescent="0.25">
      <c r="B151" s="20" t="s">
        <v>889</v>
      </c>
      <c r="C151" s="4" t="s">
        <v>1564</v>
      </c>
      <c r="D151" s="83" t="s">
        <v>745</v>
      </c>
      <c r="E151" s="4" t="s">
        <v>460</v>
      </c>
      <c r="F151" s="84">
        <v>38255.296000000002</v>
      </c>
      <c r="G151" s="26">
        <f>Таблица1[[#This Row],[RRP*, руб. с НДС]]*0.82</f>
        <v>31369.342720000001</v>
      </c>
      <c r="H151" s="142" t="s">
        <v>1709</v>
      </c>
    </row>
    <row r="152" spans="2:8" ht="105" x14ac:dyDescent="0.25">
      <c r="B152" s="20" t="s">
        <v>889</v>
      </c>
      <c r="C152" s="4" t="s">
        <v>1565</v>
      </c>
      <c r="D152" s="83" t="s">
        <v>694</v>
      </c>
      <c r="E152" s="4" t="s">
        <v>460</v>
      </c>
      <c r="F152" s="84">
        <v>37703.367999999995</v>
      </c>
      <c r="G152" s="26">
        <f>Таблица1[[#This Row],[RRP*, руб. с НДС]]*0.82</f>
        <v>30916.761759999994</v>
      </c>
      <c r="H152" s="142" t="s">
        <v>1709</v>
      </c>
    </row>
    <row r="153" spans="2:8" ht="105" x14ac:dyDescent="0.25">
      <c r="B153" s="20" t="s">
        <v>889</v>
      </c>
      <c r="C153" s="4" t="s">
        <v>1566</v>
      </c>
      <c r="D153" s="83" t="s">
        <v>746</v>
      </c>
      <c r="E153" s="4" t="s">
        <v>461</v>
      </c>
      <c r="F153" s="84">
        <v>41120.872666666663</v>
      </c>
      <c r="G153" s="26">
        <f>Таблица1[[#This Row],[RRP*, руб. с НДС]]*0.82</f>
        <v>33719.11558666666</v>
      </c>
      <c r="H153" s="142" t="s">
        <v>1710</v>
      </c>
    </row>
    <row r="154" spans="2:8" ht="105" x14ac:dyDescent="0.25">
      <c r="B154" s="20" t="s">
        <v>889</v>
      </c>
      <c r="C154" s="4" t="s">
        <v>1567</v>
      </c>
      <c r="D154" s="83" t="s">
        <v>695</v>
      </c>
      <c r="E154" s="4" t="s">
        <v>461</v>
      </c>
      <c r="F154" s="84">
        <v>40568.94466666667</v>
      </c>
      <c r="G154" s="26">
        <f>Таблица1[[#This Row],[RRP*, руб. с НДС]]*0.82</f>
        <v>33266.534626666667</v>
      </c>
      <c r="H154" s="142" t="s">
        <v>1710</v>
      </c>
    </row>
    <row r="155" spans="2:8" ht="105" x14ac:dyDescent="0.25">
      <c r="B155" s="20" t="s">
        <v>889</v>
      </c>
      <c r="C155" s="4" t="s">
        <v>1568</v>
      </c>
      <c r="D155" s="83" t="s">
        <v>747</v>
      </c>
      <c r="E155" s="4" t="s">
        <v>463</v>
      </c>
      <c r="F155" s="84">
        <v>36839.933333333327</v>
      </c>
      <c r="G155" s="26">
        <f>Таблица1[[#This Row],[RRP*, руб. с НДС]]*0.82</f>
        <v>30208.745333333325</v>
      </c>
      <c r="H155" s="142" t="s">
        <v>1711</v>
      </c>
    </row>
    <row r="156" spans="2:8" ht="105" x14ac:dyDescent="0.25">
      <c r="B156" s="20" t="s">
        <v>889</v>
      </c>
      <c r="C156" s="4" t="s">
        <v>1569</v>
      </c>
      <c r="D156" s="83" t="s">
        <v>696</v>
      </c>
      <c r="E156" s="4" t="s">
        <v>463</v>
      </c>
      <c r="F156" s="84">
        <v>36288.005333333334</v>
      </c>
      <c r="G156" s="26">
        <f>Таблица1[[#This Row],[RRP*, руб. с НДС]]*0.82</f>
        <v>29756.164373333333</v>
      </c>
      <c r="H156" s="142" t="s">
        <v>1711</v>
      </c>
    </row>
    <row r="157" spans="2:8" ht="105" x14ac:dyDescent="0.25">
      <c r="B157" s="20" t="s">
        <v>889</v>
      </c>
      <c r="C157" s="4" t="s">
        <v>1570</v>
      </c>
      <c r="D157" s="83" t="s">
        <v>748</v>
      </c>
      <c r="E157" s="4" t="s">
        <v>464</v>
      </c>
      <c r="F157" s="84">
        <v>41177.155333333336</v>
      </c>
      <c r="G157" s="26">
        <f>Таблица1[[#This Row],[RRP*, руб. с НДС]]*0.82</f>
        <v>33765.267373333336</v>
      </c>
      <c r="H157" s="142" t="s">
        <v>1712</v>
      </c>
    </row>
    <row r="158" spans="2:8" ht="105" x14ac:dyDescent="0.25">
      <c r="B158" s="20" t="s">
        <v>889</v>
      </c>
      <c r="C158" s="4" t="s">
        <v>1571</v>
      </c>
      <c r="D158" s="83" t="s">
        <v>697</v>
      </c>
      <c r="E158" s="4" t="s">
        <v>464</v>
      </c>
      <c r="F158" s="84">
        <v>40625.227333333336</v>
      </c>
      <c r="G158" s="26">
        <f>Таблица1[[#This Row],[RRP*, руб. с НДС]]*0.82</f>
        <v>33312.686413333337</v>
      </c>
      <c r="H158" s="142" t="s">
        <v>1712</v>
      </c>
    </row>
    <row r="159" spans="2:8" ht="105" x14ac:dyDescent="0.25">
      <c r="B159" s="20" t="s">
        <v>889</v>
      </c>
      <c r="C159" s="4" t="s">
        <v>1572</v>
      </c>
      <c r="D159" s="83" t="s">
        <v>749</v>
      </c>
      <c r="E159" s="4" t="s">
        <v>465</v>
      </c>
      <c r="F159" s="84">
        <v>45518.444000000003</v>
      </c>
      <c r="G159" s="26">
        <f>Таблица1[[#This Row],[RRP*, руб. с НДС]]*0.82</f>
        <v>37325.124080000001</v>
      </c>
      <c r="H159" s="142" t="s">
        <v>1713</v>
      </c>
    </row>
    <row r="160" spans="2:8" ht="105" x14ac:dyDescent="0.25">
      <c r="B160" s="20" t="s">
        <v>889</v>
      </c>
      <c r="C160" s="4" t="s">
        <v>1573</v>
      </c>
      <c r="D160" s="83" t="s">
        <v>698</v>
      </c>
      <c r="E160" s="4" t="s">
        <v>465</v>
      </c>
      <c r="F160" s="84">
        <v>44966.516000000003</v>
      </c>
      <c r="G160" s="26">
        <f>Таблица1[[#This Row],[RRP*, руб. с НДС]]*0.82</f>
        <v>36872.543120000002</v>
      </c>
      <c r="H160" s="142" t="s">
        <v>1713</v>
      </c>
    </row>
    <row r="161" spans="2:8" ht="105" x14ac:dyDescent="0.25">
      <c r="B161" s="20" t="s">
        <v>889</v>
      </c>
      <c r="C161" s="4" t="s">
        <v>1574</v>
      </c>
      <c r="D161" s="83" t="s">
        <v>750</v>
      </c>
      <c r="E161" s="4" t="s">
        <v>467</v>
      </c>
      <c r="F161" s="84">
        <v>38259.72866666667</v>
      </c>
      <c r="G161" s="26">
        <f>Таблица1[[#This Row],[RRP*, руб. с НДС]]*0.82</f>
        <v>31372.977506666666</v>
      </c>
      <c r="H161" s="142" t="s">
        <v>1714</v>
      </c>
    </row>
    <row r="162" spans="2:8" ht="105" x14ac:dyDescent="0.25">
      <c r="B162" s="20" t="s">
        <v>889</v>
      </c>
      <c r="C162" s="4" t="s">
        <v>1575</v>
      </c>
      <c r="D162" s="83" t="s">
        <v>699</v>
      </c>
      <c r="E162" s="4" t="s">
        <v>467</v>
      </c>
      <c r="F162" s="84">
        <v>37707.800666666662</v>
      </c>
      <c r="G162" s="26">
        <f>Таблица1[[#This Row],[RRP*, руб. с НДС]]*0.82</f>
        <v>30920.39654666666</v>
      </c>
      <c r="H162" s="142" t="s">
        <v>1714</v>
      </c>
    </row>
    <row r="163" spans="2:8" ht="105" x14ac:dyDescent="0.25">
      <c r="B163" s="20" t="s">
        <v>889</v>
      </c>
      <c r="C163" s="4" t="s">
        <v>1576</v>
      </c>
      <c r="D163" s="83" t="s">
        <v>751</v>
      </c>
      <c r="E163" s="4" t="s">
        <v>468</v>
      </c>
      <c r="F163" s="84">
        <v>42832.654666666669</v>
      </c>
      <c r="G163" s="26">
        <f>Таблица1[[#This Row],[RRP*, руб. с НДС]]*0.82</f>
        <v>35122.776826666668</v>
      </c>
      <c r="H163" s="142" t="s">
        <v>1715</v>
      </c>
    </row>
    <row r="164" spans="2:8" ht="105" x14ac:dyDescent="0.25">
      <c r="B164" s="20" t="s">
        <v>889</v>
      </c>
      <c r="C164" s="4" t="s">
        <v>1577</v>
      </c>
      <c r="D164" s="83" t="s">
        <v>700</v>
      </c>
      <c r="E164" s="4" t="s">
        <v>468</v>
      </c>
      <c r="F164" s="84">
        <v>42280.726666666669</v>
      </c>
      <c r="G164" s="26">
        <f>Таблица1[[#This Row],[RRP*, руб. с НДС]]*0.82</f>
        <v>34670.195866666669</v>
      </c>
      <c r="H164" s="142" t="s">
        <v>1715</v>
      </c>
    </row>
    <row r="165" spans="2:8" ht="105" x14ac:dyDescent="0.25">
      <c r="B165" s="20" t="s">
        <v>889</v>
      </c>
      <c r="C165" s="4" t="s">
        <v>1578</v>
      </c>
      <c r="D165" s="83" t="s">
        <v>752</v>
      </c>
      <c r="E165" s="4" t="s">
        <v>469</v>
      </c>
      <c r="F165" s="84">
        <v>47409.688000000002</v>
      </c>
      <c r="G165" s="26">
        <f>Таблица1[[#This Row],[RRP*, руб. с НДС]]*0.82</f>
        <v>38875.944159999999</v>
      </c>
      <c r="H165" s="142" t="s">
        <v>1716</v>
      </c>
    </row>
    <row r="166" spans="2:8" ht="105" x14ac:dyDescent="0.25">
      <c r="B166" s="20" t="s">
        <v>889</v>
      </c>
      <c r="C166" s="4" t="s">
        <v>1579</v>
      </c>
      <c r="D166" s="83" t="s">
        <v>701</v>
      </c>
      <c r="E166" s="4" t="s">
        <v>469</v>
      </c>
      <c r="F166" s="84">
        <v>46857.760000000002</v>
      </c>
      <c r="G166" s="26">
        <f>Таблица1[[#This Row],[RRP*, руб. с НДС]]*0.82</f>
        <v>38423.3632</v>
      </c>
      <c r="H166" s="142" t="s">
        <v>1716</v>
      </c>
    </row>
    <row r="167" spans="2:8" ht="105" x14ac:dyDescent="0.25">
      <c r="B167" s="20" t="s">
        <v>889</v>
      </c>
      <c r="C167" s="4" t="s">
        <v>1580</v>
      </c>
      <c r="D167" s="83" t="s">
        <v>753</v>
      </c>
      <c r="E167" s="4" t="s">
        <v>471</v>
      </c>
      <c r="F167" s="84">
        <v>39679.523999999998</v>
      </c>
      <c r="G167" s="26">
        <f>Таблица1[[#This Row],[RRP*, руб. с НДС]]*0.82</f>
        <v>32537.209679999996</v>
      </c>
      <c r="H167" s="142" t="s">
        <v>1717</v>
      </c>
    </row>
    <row r="168" spans="2:8" ht="105" x14ac:dyDescent="0.25">
      <c r="B168" s="20" t="s">
        <v>889</v>
      </c>
      <c r="C168" s="4" t="s">
        <v>1581</v>
      </c>
      <c r="D168" s="83" t="s">
        <v>702</v>
      </c>
      <c r="E168" s="4" t="s">
        <v>471</v>
      </c>
      <c r="F168" s="84">
        <v>39127.596000000005</v>
      </c>
      <c r="G168" s="26">
        <f>Таблица1[[#This Row],[RRP*, руб. с НДС]]*0.82</f>
        <v>32084.628720000001</v>
      </c>
      <c r="H168" s="142" t="s">
        <v>1717</v>
      </c>
    </row>
    <row r="169" spans="2:8" ht="105" x14ac:dyDescent="0.25">
      <c r="B169" s="20" t="s">
        <v>889</v>
      </c>
      <c r="C169" s="4" t="s">
        <v>1582</v>
      </c>
      <c r="D169" s="83" t="s">
        <v>754</v>
      </c>
      <c r="E169" s="4" t="s">
        <v>472</v>
      </c>
      <c r="F169" s="84">
        <v>44488.19466666667</v>
      </c>
      <c r="G169" s="26">
        <f>Таблица1[[#This Row],[RRP*, руб. с НДС]]*0.82</f>
        <v>36480.319626666664</v>
      </c>
      <c r="H169" s="142" t="s">
        <v>1718</v>
      </c>
    </row>
    <row r="170" spans="2:8" ht="105" x14ac:dyDescent="0.25">
      <c r="B170" s="20" t="s">
        <v>889</v>
      </c>
      <c r="C170" s="4" t="s">
        <v>1583</v>
      </c>
      <c r="D170" s="83" t="s">
        <v>703</v>
      </c>
      <c r="E170" s="4" t="s">
        <v>472</v>
      </c>
      <c r="F170" s="84">
        <v>43936.266666666663</v>
      </c>
      <c r="G170" s="26">
        <f>Таблица1[[#This Row],[RRP*, руб. с НДС]]*0.82</f>
        <v>36027.738666666664</v>
      </c>
      <c r="H170" s="142" t="s">
        <v>1718</v>
      </c>
    </row>
    <row r="171" spans="2:8" ht="105" x14ac:dyDescent="0.25">
      <c r="B171" s="20" t="s">
        <v>889</v>
      </c>
      <c r="C171" s="4" t="s">
        <v>1584</v>
      </c>
      <c r="D171" s="83" t="s">
        <v>755</v>
      </c>
      <c r="E171" s="4" t="s">
        <v>473</v>
      </c>
      <c r="F171" s="84">
        <v>49300.72866666667</v>
      </c>
      <c r="G171" s="26">
        <f>Таблица1[[#This Row],[RRP*, руб. с НДС]]*0.82</f>
        <v>40426.597506666665</v>
      </c>
      <c r="H171" s="142" t="s">
        <v>1719</v>
      </c>
    </row>
    <row r="172" spans="2:8" ht="105" x14ac:dyDescent="0.25">
      <c r="B172" s="20" t="s">
        <v>889</v>
      </c>
      <c r="C172" s="4" t="s">
        <v>1585</v>
      </c>
      <c r="D172" s="83" t="s">
        <v>704</v>
      </c>
      <c r="E172" s="4" t="s">
        <v>473</v>
      </c>
      <c r="F172" s="84">
        <v>48748.800666666662</v>
      </c>
      <c r="G172" s="26">
        <f>Таблица1[[#This Row],[RRP*, руб. с НДС]]*0.82</f>
        <v>39974.016546666659</v>
      </c>
      <c r="H172" s="142" t="s">
        <v>1719</v>
      </c>
    </row>
    <row r="173" spans="2:8" ht="105" x14ac:dyDescent="0.25">
      <c r="B173" s="20" t="s">
        <v>889</v>
      </c>
      <c r="C173" s="4" t="s">
        <v>1586</v>
      </c>
      <c r="D173" s="83" t="s">
        <v>756</v>
      </c>
      <c r="E173" s="4" t="s">
        <v>475</v>
      </c>
      <c r="F173" s="84">
        <v>41099.360000000001</v>
      </c>
      <c r="G173" s="26">
        <f>Таблица1[[#This Row],[RRP*, руб. с НДС]]*0.82</f>
        <v>33701.475200000001</v>
      </c>
      <c r="H173" s="142" t="s">
        <v>1720</v>
      </c>
    </row>
    <row r="174" spans="2:8" ht="105" x14ac:dyDescent="0.25">
      <c r="B174" s="20" t="s">
        <v>889</v>
      </c>
      <c r="C174" s="4" t="s">
        <v>1587</v>
      </c>
      <c r="D174" s="83" t="s">
        <v>705</v>
      </c>
      <c r="E174" s="4" t="s">
        <v>475</v>
      </c>
      <c r="F174" s="84">
        <v>40547.432000000001</v>
      </c>
      <c r="G174" s="26">
        <f>Таблица1[[#This Row],[RRP*, руб. с НДС]]*0.82</f>
        <v>33248.894240000001</v>
      </c>
      <c r="H174" s="142" t="s">
        <v>1720</v>
      </c>
    </row>
    <row r="175" spans="2:8" ht="105" x14ac:dyDescent="0.25">
      <c r="B175" s="20" t="s">
        <v>889</v>
      </c>
      <c r="C175" s="4" t="s">
        <v>1588</v>
      </c>
      <c r="D175" s="83" t="s">
        <v>757</v>
      </c>
      <c r="E175" s="4" t="s">
        <v>476</v>
      </c>
      <c r="F175" s="84">
        <v>46143.694000000003</v>
      </c>
      <c r="G175" s="26">
        <f>Таблица1[[#This Row],[RRP*, руб. с НДС]]*0.82</f>
        <v>37837.829080000003</v>
      </c>
      <c r="H175" s="142" t="s">
        <v>1721</v>
      </c>
    </row>
    <row r="176" spans="2:8" ht="105" x14ac:dyDescent="0.25">
      <c r="B176" s="20" t="s">
        <v>889</v>
      </c>
      <c r="C176" s="4" t="s">
        <v>1589</v>
      </c>
      <c r="D176" s="83" t="s">
        <v>706</v>
      </c>
      <c r="E176" s="4" t="s">
        <v>476</v>
      </c>
      <c r="F176" s="84">
        <v>45591.766000000003</v>
      </c>
      <c r="G176" s="26">
        <f>Таблица1[[#This Row],[RRP*, руб. с НДС]]*0.82</f>
        <v>37385.248120000004</v>
      </c>
      <c r="H176" s="142" t="s">
        <v>1721</v>
      </c>
    </row>
    <row r="177" spans="2:8" ht="105" x14ac:dyDescent="0.25">
      <c r="B177" s="20" t="s">
        <v>889</v>
      </c>
      <c r="C177" s="4" t="s">
        <v>1590</v>
      </c>
      <c r="D177" s="83" t="s">
        <v>758</v>
      </c>
      <c r="E177" s="4" t="s">
        <v>477</v>
      </c>
      <c r="F177" s="84">
        <v>51191.932000000001</v>
      </c>
      <c r="G177" s="26">
        <f>Таблица1[[#This Row],[RRP*, руб. с НДС]]*0.82</f>
        <v>41977.384239999999</v>
      </c>
      <c r="H177" s="142" t="s">
        <v>1722</v>
      </c>
    </row>
    <row r="178" spans="2:8" ht="105" x14ac:dyDescent="0.25">
      <c r="B178" s="20" t="s">
        <v>889</v>
      </c>
      <c r="C178" s="4" t="s">
        <v>1591</v>
      </c>
      <c r="D178" s="83" t="s">
        <v>707</v>
      </c>
      <c r="E178" s="4" t="s">
        <v>477</v>
      </c>
      <c r="F178" s="84">
        <v>50640.003999999994</v>
      </c>
      <c r="G178" s="26">
        <f>Таблица1[[#This Row],[RRP*, руб. с НДС]]*0.82</f>
        <v>41524.803279999993</v>
      </c>
      <c r="H178" s="142" t="s">
        <v>1722</v>
      </c>
    </row>
    <row r="179" spans="2:8" ht="105" x14ac:dyDescent="0.25">
      <c r="B179" s="20" t="s">
        <v>889</v>
      </c>
      <c r="C179" s="4" t="s">
        <v>1592</v>
      </c>
      <c r="D179" s="83" t="s">
        <v>759</v>
      </c>
      <c r="E179" s="4" t="s">
        <v>479</v>
      </c>
      <c r="F179" s="84">
        <v>42519.155333333336</v>
      </c>
      <c r="G179" s="26">
        <f>Таблица1[[#This Row],[RRP*, руб. с НДС]]*0.82</f>
        <v>34865.707373333331</v>
      </c>
      <c r="H179" s="142" t="s">
        <v>1723</v>
      </c>
    </row>
    <row r="180" spans="2:8" ht="105" x14ac:dyDescent="0.25">
      <c r="B180" s="20" t="s">
        <v>889</v>
      </c>
      <c r="C180" s="4" t="s">
        <v>1593</v>
      </c>
      <c r="D180" s="83" t="s">
        <v>708</v>
      </c>
      <c r="E180" s="4" t="s">
        <v>479</v>
      </c>
      <c r="F180" s="84">
        <v>41967.227333333336</v>
      </c>
      <c r="G180" s="26">
        <f>Таблица1[[#This Row],[RRP*, руб. с НДС]]*0.82</f>
        <v>34413.126413333332</v>
      </c>
      <c r="H180" s="142" t="s">
        <v>1723</v>
      </c>
    </row>
    <row r="181" spans="2:8" ht="105" x14ac:dyDescent="0.25">
      <c r="B181" s="20" t="s">
        <v>889</v>
      </c>
      <c r="C181" s="4" t="s">
        <v>1594</v>
      </c>
      <c r="D181" s="83" t="s">
        <v>760</v>
      </c>
      <c r="E181" s="4" t="s">
        <v>480</v>
      </c>
      <c r="F181" s="84">
        <v>47799.030666666666</v>
      </c>
      <c r="G181" s="26">
        <f>Таблица1[[#This Row],[RRP*, руб. с НДС]]*0.82</f>
        <v>39195.20514666666</v>
      </c>
      <c r="H181" s="142" t="s">
        <v>1724</v>
      </c>
    </row>
    <row r="182" spans="2:8" ht="105" x14ac:dyDescent="0.25">
      <c r="B182" s="20" t="s">
        <v>889</v>
      </c>
      <c r="C182" s="4" t="s">
        <v>1595</v>
      </c>
      <c r="D182" s="83" t="s">
        <v>709</v>
      </c>
      <c r="E182" s="4" t="s">
        <v>480</v>
      </c>
      <c r="F182" s="84">
        <v>47247.102666666666</v>
      </c>
      <c r="G182" s="26">
        <f>Таблица1[[#This Row],[RRP*, руб. с НДС]]*0.82</f>
        <v>38742.624186666661</v>
      </c>
      <c r="H182" s="142" t="s">
        <v>1724</v>
      </c>
    </row>
    <row r="183" spans="2:8" ht="105" x14ac:dyDescent="0.25">
      <c r="B183" s="20" t="s">
        <v>889</v>
      </c>
      <c r="C183" s="4" t="s">
        <v>1596</v>
      </c>
      <c r="D183" s="83" t="s">
        <v>761</v>
      </c>
      <c r="E183" s="4" t="s">
        <v>481</v>
      </c>
      <c r="F183" s="84">
        <v>53082.972666666661</v>
      </c>
      <c r="G183" s="26">
        <f>Таблица1[[#This Row],[RRP*, руб. с НДС]]*0.82</f>
        <v>43528.037586666658</v>
      </c>
      <c r="H183" s="142" t="s">
        <v>1725</v>
      </c>
    </row>
    <row r="184" spans="2:8" ht="105" x14ac:dyDescent="0.25">
      <c r="B184" s="20" t="s">
        <v>889</v>
      </c>
      <c r="C184" s="4" t="s">
        <v>1597</v>
      </c>
      <c r="D184" s="83" t="s">
        <v>710</v>
      </c>
      <c r="E184" s="4" t="s">
        <v>481</v>
      </c>
      <c r="F184" s="84">
        <v>52531.044666666668</v>
      </c>
      <c r="G184" s="26">
        <f>Таблица1[[#This Row],[RRP*, руб. с НДС]]*0.82</f>
        <v>43075.456626666666</v>
      </c>
      <c r="H184" s="142" t="s">
        <v>1725</v>
      </c>
    </row>
    <row r="185" spans="2:8" ht="105" x14ac:dyDescent="0.25">
      <c r="B185" s="20" t="s">
        <v>889</v>
      </c>
      <c r="C185" s="4" t="s">
        <v>1598</v>
      </c>
      <c r="D185" s="83" t="s">
        <v>762</v>
      </c>
      <c r="E185" s="4" t="s">
        <v>882</v>
      </c>
      <c r="F185" s="84">
        <v>19203.694666666666</v>
      </c>
      <c r="G185" s="26">
        <f>Таблица1[[#This Row],[RRP*, руб. с НДС]]*0.82</f>
        <v>15747.029626666665</v>
      </c>
      <c r="H185" s="142" t="s">
        <v>1726</v>
      </c>
    </row>
    <row r="186" spans="2:8" ht="105" x14ac:dyDescent="0.25">
      <c r="B186" s="20" t="s">
        <v>889</v>
      </c>
      <c r="C186" s="4" t="s">
        <v>1599</v>
      </c>
      <c r="D186" s="83" t="s">
        <v>711</v>
      </c>
      <c r="E186" s="4" t="s">
        <v>882</v>
      </c>
      <c r="F186" s="84">
        <v>18651.766666666666</v>
      </c>
      <c r="G186" s="26">
        <f>Таблица1[[#This Row],[RRP*, руб. с НДС]]*0.82</f>
        <v>15294.448666666665</v>
      </c>
      <c r="H186" s="142" t="s">
        <v>1726</v>
      </c>
    </row>
    <row r="187" spans="2:8" ht="105" x14ac:dyDescent="0.25">
      <c r="B187" s="20" t="s">
        <v>889</v>
      </c>
      <c r="C187" s="4" t="s">
        <v>1600</v>
      </c>
      <c r="D187" s="83" t="s">
        <v>763</v>
      </c>
      <c r="E187" s="4" t="s">
        <v>883</v>
      </c>
      <c r="F187" s="84">
        <v>20563.140666666666</v>
      </c>
      <c r="G187" s="26">
        <f>Таблица1[[#This Row],[RRP*, руб. с НДС]]*0.82</f>
        <v>16861.775346666665</v>
      </c>
      <c r="H187" s="142" t="s">
        <v>1727</v>
      </c>
    </row>
    <row r="188" spans="2:8" ht="105" x14ac:dyDescent="0.25">
      <c r="B188" s="20" t="s">
        <v>889</v>
      </c>
      <c r="C188" s="4" t="s">
        <v>1601</v>
      </c>
      <c r="D188" s="83" t="s">
        <v>712</v>
      </c>
      <c r="E188" s="4" t="s">
        <v>883</v>
      </c>
      <c r="F188" s="84">
        <v>20011.21266666667</v>
      </c>
      <c r="G188" s="26">
        <f>Таблица1[[#This Row],[RRP*, руб. с НДС]]*0.82</f>
        <v>16409.19438666667</v>
      </c>
      <c r="H188" s="142" t="s">
        <v>1727</v>
      </c>
    </row>
    <row r="189" spans="2:8" ht="105" x14ac:dyDescent="0.25">
      <c r="B189" s="20" t="s">
        <v>889</v>
      </c>
      <c r="C189" s="4" t="s">
        <v>1602</v>
      </c>
      <c r="D189" s="83" t="s">
        <v>764</v>
      </c>
      <c r="E189" s="4" t="s">
        <v>884</v>
      </c>
      <c r="F189" s="84">
        <v>21926.815999999999</v>
      </c>
      <c r="G189" s="26">
        <f>Таблица1[[#This Row],[RRP*, руб. с НДС]]*0.82</f>
        <v>17979.989119999998</v>
      </c>
      <c r="H189" s="142" t="s">
        <v>1728</v>
      </c>
    </row>
    <row r="190" spans="2:8" ht="105" x14ac:dyDescent="0.25">
      <c r="B190" s="20" t="s">
        <v>889</v>
      </c>
      <c r="C190" s="4" t="s">
        <v>1603</v>
      </c>
      <c r="D190" s="83" t="s">
        <v>713</v>
      </c>
      <c r="E190" s="4" t="s">
        <v>884</v>
      </c>
      <c r="F190" s="84">
        <v>21374.888000000003</v>
      </c>
      <c r="G190" s="26">
        <f>Таблица1[[#This Row],[RRP*, руб. с НДС]]*0.82</f>
        <v>17527.408160000003</v>
      </c>
      <c r="H190" s="142" t="s">
        <v>1728</v>
      </c>
    </row>
    <row r="191" spans="2:8" ht="105" x14ac:dyDescent="0.25">
      <c r="B191" s="20" t="s">
        <v>889</v>
      </c>
      <c r="C191" s="4" t="s">
        <v>1604</v>
      </c>
      <c r="D191" s="83" t="s">
        <v>765</v>
      </c>
      <c r="E191" s="4" t="s">
        <v>885</v>
      </c>
      <c r="F191" s="84">
        <v>20473.673999999999</v>
      </c>
      <c r="G191" s="26">
        <f>Таблица1[[#This Row],[RRP*, руб. с НДС]]*0.82</f>
        <v>16788.412679999998</v>
      </c>
      <c r="H191" s="142" t="s">
        <v>1729</v>
      </c>
    </row>
    <row r="192" spans="2:8" ht="105" x14ac:dyDescent="0.25">
      <c r="B192" s="20" t="s">
        <v>889</v>
      </c>
      <c r="C192" s="4" t="s">
        <v>1605</v>
      </c>
      <c r="D192" s="83" t="s">
        <v>714</v>
      </c>
      <c r="E192" s="4" t="s">
        <v>885</v>
      </c>
      <c r="F192" s="84">
        <v>19921.746000000003</v>
      </c>
      <c r="G192" s="26">
        <f>Таблица1[[#This Row],[RRP*, руб. с НДС]]*0.82</f>
        <v>16335.831720000002</v>
      </c>
      <c r="H192" s="142" t="s">
        <v>1729</v>
      </c>
    </row>
    <row r="193" spans="2:8" ht="105" x14ac:dyDescent="0.25">
      <c r="B193" s="20" t="s">
        <v>889</v>
      </c>
      <c r="C193" s="4" t="s">
        <v>1606</v>
      </c>
      <c r="D193" s="83" t="s">
        <v>766</v>
      </c>
      <c r="E193" s="4" t="s">
        <v>886</v>
      </c>
      <c r="F193" s="84">
        <v>22031.573333333334</v>
      </c>
      <c r="G193" s="26">
        <f>Таблица1[[#This Row],[RRP*, руб. с НДС]]*0.82</f>
        <v>18065.890133333334</v>
      </c>
      <c r="H193" s="142" t="s">
        <v>1730</v>
      </c>
    </row>
    <row r="194" spans="2:8" ht="105" x14ac:dyDescent="0.25">
      <c r="B194" s="20" t="s">
        <v>889</v>
      </c>
      <c r="C194" s="4" t="s">
        <v>1607</v>
      </c>
      <c r="D194" s="83" t="s">
        <v>715</v>
      </c>
      <c r="E194" s="4" t="s">
        <v>886</v>
      </c>
      <c r="F194" s="84">
        <v>21479.645333333334</v>
      </c>
      <c r="G194" s="26">
        <f>Таблица1[[#This Row],[RRP*, руб. с НДС]]*0.82</f>
        <v>17613.309173333331</v>
      </c>
      <c r="H194" s="142" t="s">
        <v>1730</v>
      </c>
    </row>
    <row r="195" spans="2:8" ht="105" x14ac:dyDescent="0.25">
      <c r="B195" s="20" t="s">
        <v>889</v>
      </c>
      <c r="C195" s="4" t="s">
        <v>1608</v>
      </c>
      <c r="D195" s="83" t="s">
        <v>767</v>
      </c>
      <c r="E195" s="4" t="s">
        <v>887</v>
      </c>
      <c r="F195" s="84">
        <v>23593.376666666671</v>
      </c>
      <c r="G195" s="26">
        <f>Таблица1[[#This Row],[RRP*, руб. с НДС]]*0.82</f>
        <v>19346.568866666668</v>
      </c>
      <c r="H195" s="142" t="s">
        <v>1731</v>
      </c>
    </row>
    <row r="196" spans="2:8" ht="105" x14ac:dyDescent="0.25">
      <c r="B196" s="20" t="s">
        <v>889</v>
      </c>
      <c r="C196" s="4" t="s">
        <v>1609</v>
      </c>
      <c r="D196" s="83" t="s">
        <v>716</v>
      </c>
      <c r="E196" s="4" t="s">
        <v>887</v>
      </c>
      <c r="F196" s="84">
        <v>23041.448666666667</v>
      </c>
      <c r="G196" s="26">
        <f>Таблица1[[#This Row],[RRP*, руб. с НДС]]*0.82</f>
        <v>18893.987906666665</v>
      </c>
      <c r="H196" s="142" t="s">
        <v>1731</v>
      </c>
    </row>
    <row r="197" spans="2:8" ht="105" x14ac:dyDescent="0.25">
      <c r="B197" s="20" t="s">
        <v>889</v>
      </c>
      <c r="C197" s="4" t="s">
        <v>1610</v>
      </c>
      <c r="D197" s="83" t="s">
        <v>768</v>
      </c>
      <c r="E197" s="4" t="s">
        <v>483</v>
      </c>
      <c r="F197" s="84">
        <v>21743.815999999999</v>
      </c>
      <c r="G197" s="26">
        <f>Таблица1[[#This Row],[RRP*, руб. с НДС]]*0.82</f>
        <v>17829.929119999997</v>
      </c>
      <c r="H197" s="142" t="s">
        <v>1732</v>
      </c>
    </row>
    <row r="198" spans="2:8" ht="105" x14ac:dyDescent="0.25">
      <c r="B198" s="20" t="s">
        <v>889</v>
      </c>
      <c r="C198" s="4" t="s">
        <v>1611</v>
      </c>
      <c r="D198" s="83" t="s">
        <v>717</v>
      </c>
      <c r="E198" s="4" t="s">
        <v>483</v>
      </c>
      <c r="F198" s="84">
        <v>21191.888000000003</v>
      </c>
      <c r="G198" s="26">
        <f>Таблица1[[#This Row],[RRP*, руб. с НДС]]*0.82</f>
        <v>17377.348160000001</v>
      </c>
      <c r="H198" s="142" t="s">
        <v>1732</v>
      </c>
    </row>
    <row r="199" spans="2:8" ht="105" x14ac:dyDescent="0.25">
      <c r="B199" s="20" t="s">
        <v>889</v>
      </c>
      <c r="C199" s="4" t="s">
        <v>1612</v>
      </c>
      <c r="D199" s="83" t="s">
        <v>769</v>
      </c>
      <c r="E199" s="4" t="s">
        <v>484</v>
      </c>
      <c r="F199" s="84">
        <v>23499.843333333334</v>
      </c>
      <c r="G199" s="26">
        <f>Таблица1[[#This Row],[RRP*, руб. с НДС]]*0.82</f>
        <v>19269.871533333331</v>
      </c>
      <c r="H199" s="142" t="s">
        <v>1733</v>
      </c>
    </row>
    <row r="200" spans="2:8" ht="105" x14ac:dyDescent="0.25">
      <c r="B200" s="20" t="s">
        <v>889</v>
      </c>
      <c r="C200" s="4" t="s">
        <v>1613</v>
      </c>
      <c r="D200" s="83" t="s">
        <v>718</v>
      </c>
      <c r="E200" s="4" t="s">
        <v>484</v>
      </c>
      <c r="F200" s="84">
        <v>22947.915333333334</v>
      </c>
      <c r="G200" s="26">
        <f>Таблица1[[#This Row],[RRP*, руб. с НДС]]*0.82</f>
        <v>18817.290573333332</v>
      </c>
      <c r="H200" s="142" t="s">
        <v>1733</v>
      </c>
    </row>
    <row r="201" spans="2:8" ht="105" x14ac:dyDescent="0.25">
      <c r="B201" s="20" t="s">
        <v>889</v>
      </c>
      <c r="C201" s="4" t="s">
        <v>1614</v>
      </c>
      <c r="D201" s="83" t="s">
        <v>770</v>
      </c>
      <c r="E201" s="4" t="s">
        <v>485</v>
      </c>
      <c r="F201" s="84">
        <v>25260.100000000002</v>
      </c>
      <c r="G201" s="26">
        <f>Таблица1[[#This Row],[RRP*, руб. с НДС]]*0.82</f>
        <v>20713.281999999999</v>
      </c>
      <c r="H201" s="142" t="s">
        <v>1734</v>
      </c>
    </row>
    <row r="202" spans="2:8" ht="105" x14ac:dyDescent="0.25">
      <c r="B202" s="20" t="s">
        <v>889</v>
      </c>
      <c r="C202" s="4" t="s">
        <v>1615</v>
      </c>
      <c r="D202" s="83" t="s">
        <v>719</v>
      </c>
      <c r="E202" s="4" t="s">
        <v>485</v>
      </c>
      <c r="F202" s="84">
        <v>24708.172000000002</v>
      </c>
      <c r="G202" s="26">
        <f>Таблица1[[#This Row],[RRP*, руб. с НДС]]*0.82</f>
        <v>20260.70104</v>
      </c>
      <c r="H202" s="142" t="s">
        <v>1734</v>
      </c>
    </row>
    <row r="203" spans="2:8" ht="105" x14ac:dyDescent="0.25">
      <c r="B203" s="20" t="s">
        <v>889</v>
      </c>
      <c r="C203" s="4" t="s">
        <v>1616</v>
      </c>
      <c r="D203" s="83" t="s">
        <v>771</v>
      </c>
      <c r="E203" s="4" t="s">
        <v>487</v>
      </c>
      <c r="F203" s="84">
        <v>23013.958000000002</v>
      </c>
      <c r="G203" s="26">
        <f>Таблица1[[#This Row],[RRP*, руб. с НДС]]*0.82</f>
        <v>18871.44556</v>
      </c>
      <c r="H203" s="142" t="s">
        <v>1735</v>
      </c>
    </row>
    <row r="204" spans="2:8" ht="105" x14ac:dyDescent="0.25">
      <c r="B204" s="20" t="s">
        <v>889</v>
      </c>
      <c r="C204" s="4" t="s">
        <v>1617</v>
      </c>
      <c r="D204" s="83" t="s">
        <v>720</v>
      </c>
      <c r="E204" s="4" t="s">
        <v>487</v>
      </c>
      <c r="F204" s="84">
        <v>22462.03</v>
      </c>
      <c r="G204" s="26">
        <f>Таблица1[[#This Row],[RRP*, руб. с НДС]]*0.82</f>
        <v>18418.864599999997</v>
      </c>
      <c r="H204" s="142" t="s">
        <v>1735</v>
      </c>
    </row>
    <row r="205" spans="2:8" ht="105" x14ac:dyDescent="0.25">
      <c r="B205" s="20" t="s">
        <v>889</v>
      </c>
      <c r="C205" s="4" t="s">
        <v>1618</v>
      </c>
      <c r="D205" s="83" t="s">
        <v>772</v>
      </c>
      <c r="E205" s="4" t="s">
        <v>488</v>
      </c>
      <c r="F205" s="84">
        <v>24968.276000000002</v>
      </c>
      <c r="G205" s="26">
        <f>Таблица1[[#This Row],[RRP*, руб. с НДС]]*0.82</f>
        <v>20473.98632</v>
      </c>
      <c r="H205" s="142" t="s">
        <v>1736</v>
      </c>
    </row>
    <row r="206" spans="2:8" ht="105" x14ac:dyDescent="0.25">
      <c r="B206" s="20" t="s">
        <v>889</v>
      </c>
      <c r="C206" s="4" t="s">
        <v>1619</v>
      </c>
      <c r="D206" s="83" t="s">
        <v>721</v>
      </c>
      <c r="E206" s="4" t="s">
        <v>488</v>
      </c>
      <c r="F206" s="84">
        <v>24416.348000000002</v>
      </c>
      <c r="G206" s="26">
        <f>Таблица1[[#This Row],[RRP*, руб. с НДС]]*0.82</f>
        <v>20021.405360000001</v>
      </c>
      <c r="H206" s="142" t="s">
        <v>1736</v>
      </c>
    </row>
    <row r="207" spans="2:8" ht="105" x14ac:dyDescent="0.25">
      <c r="B207" s="20" t="s">
        <v>889</v>
      </c>
      <c r="C207" s="4" t="s">
        <v>1620</v>
      </c>
      <c r="D207" s="83" t="s">
        <v>773</v>
      </c>
      <c r="E207" s="4" t="s">
        <v>489</v>
      </c>
      <c r="F207" s="84">
        <v>26926.701333333331</v>
      </c>
      <c r="G207" s="26">
        <f>Таблица1[[#This Row],[RRP*, руб. с НДС]]*0.82</f>
        <v>22079.895093333329</v>
      </c>
      <c r="H207" s="142" t="s">
        <v>1737</v>
      </c>
    </row>
    <row r="208" spans="2:8" ht="105" x14ac:dyDescent="0.25">
      <c r="B208" s="20" t="s">
        <v>889</v>
      </c>
      <c r="C208" s="4" t="s">
        <v>1621</v>
      </c>
      <c r="D208" s="83" t="s">
        <v>722</v>
      </c>
      <c r="E208" s="4" t="s">
        <v>489</v>
      </c>
      <c r="F208" s="84">
        <v>26374.773333333334</v>
      </c>
      <c r="G208" s="26">
        <f>Таблица1[[#This Row],[RRP*, руб. с НДС]]*0.82</f>
        <v>21627.314133333333</v>
      </c>
      <c r="H208" s="142" t="s">
        <v>1737</v>
      </c>
    </row>
    <row r="209" spans="2:8" ht="105" x14ac:dyDescent="0.25">
      <c r="B209" s="20" t="s">
        <v>889</v>
      </c>
      <c r="C209" s="4" t="s">
        <v>1622</v>
      </c>
      <c r="D209" s="83" t="s">
        <v>774</v>
      </c>
      <c r="E209" s="4" t="s">
        <v>491</v>
      </c>
      <c r="F209" s="84">
        <v>23319.974666666672</v>
      </c>
      <c r="G209" s="26">
        <f>Таблица1[[#This Row],[RRP*, руб. с НДС]]*0.82</f>
        <v>19122.379226666671</v>
      </c>
      <c r="H209" s="142" t="s">
        <v>1738</v>
      </c>
    </row>
    <row r="210" spans="2:8" ht="105" x14ac:dyDescent="0.25">
      <c r="B210" s="20" t="s">
        <v>889</v>
      </c>
      <c r="C210" s="4" t="s">
        <v>1623</v>
      </c>
      <c r="D210" s="83" t="s">
        <v>723</v>
      </c>
      <c r="E210" s="4" t="s">
        <v>491</v>
      </c>
      <c r="F210" s="84">
        <v>22768.046666666669</v>
      </c>
      <c r="G210" s="26">
        <f>Таблица1[[#This Row],[RRP*, руб. с НДС]]*0.82</f>
        <v>18669.798266666668</v>
      </c>
      <c r="H210" s="142" t="s">
        <v>1738</v>
      </c>
    </row>
    <row r="211" spans="2:8" ht="105" x14ac:dyDescent="0.25">
      <c r="B211" s="20" t="s">
        <v>889</v>
      </c>
      <c r="C211" s="4" t="s">
        <v>1624</v>
      </c>
      <c r="D211" s="83" t="s">
        <v>775</v>
      </c>
      <c r="E211" s="4" t="s">
        <v>492</v>
      </c>
      <c r="F211" s="84">
        <v>26265.78666666666</v>
      </c>
      <c r="G211" s="26">
        <f>Таблица1[[#This Row],[RRP*, руб. с НДС]]*0.82</f>
        <v>21537.94506666666</v>
      </c>
      <c r="H211" s="142" t="s">
        <v>1739</v>
      </c>
    </row>
    <row r="212" spans="2:8" ht="105" x14ac:dyDescent="0.25">
      <c r="B212" s="20" t="s">
        <v>889</v>
      </c>
      <c r="C212" s="4" t="s">
        <v>1625</v>
      </c>
      <c r="D212" s="83" t="s">
        <v>724</v>
      </c>
      <c r="E212" s="4" t="s">
        <v>492</v>
      </c>
      <c r="F212" s="84">
        <v>25713.858666666667</v>
      </c>
      <c r="G212" s="26">
        <f>Таблица1[[#This Row],[RRP*, руб. с НДС]]*0.82</f>
        <v>21085.364106666664</v>
      </c>
      <c r="H212" s="142" t="s">
        <v>1739</v>
      </c>
    </row>
    <row r="213" spans="2:8" ht="105" x14ac:dyDescent="0.25">
      <c r="B213" s="20" t="s">
        <v>889</v>
      </c>
      <c r="C213" s="4" t="s">
        <v>1626</v>
      </c>
      <c r="D213" s="83" t="s">
        <v>776</v>
      </c>
      <c r="E213" s="4" t="s">
        <v>493</v>
      </c>
      <c r="F213" s="84">
        <v>27626.859333333334</v>
      </c>
      <c r="G213" s="26">
        <f>Таблица1[[#This Row],[RRP*, руб. с НДС]]*0.82</f>
        <v>22654.024653333334</v>
      </c>
      <c r="H213" s="142" t="s">
        <v>1740</v>
      </c>
    </row>
    <row r="214" spans="2:8" ht="105" x14ac:dyDescent="0.25">
      <c r="B214" s="20" t="s">
        <v>889</v>
      </c>
      <c r="C214" s="4" t="s">
        <v>1627</v>
      </c>
      <c r="D214" s="83" t="s">
        <v>725</v>
      </c>
      <c r="E214" s="4" t="s">
        <v>493</v>
      </c>
      <c r="F214" s="84">
        <v>27074.93133333333</v>
      </c>
      <c r="G214" s="26">
        <f>Таблица1[[#This Row],[RRP*, руб. с НДС]]*0.82</f>
        <v>22201.443693333331</v>
      </c>
      <c r="H214" s="142" t="s">
        <v>1740</v>
      </c>
    </row>
    <row r="215" spans="2:8" ht="105" x14ac:dyDescent="0.25">
      <c r="B215" s="20" t="s">
        <v>889</v>
      </c>
      <c r="C215" s="4" t="s">
        <v>1628</v>
      </c>
      <c r="D215" s="83" t="s">
        <v>777</v>
      </c>
      <c r="E215" s="4" t="s">
        <v>495</v>
      </c>
      <c r="F215" s="84">
        <v>25821.055999999997</v>
      </c>
      <c r="G215" s="26">
        <f>Таблица1[[#This Row],[RRP*, руб. с НДС]]*0.82</f>
        <v>21173.265919999994</v>
      </c>
      <c r="H215" s="142" t="s">
        <v>1741</v>
      </c>
    </row>
    <row r="216" spans="2:8" ht="105" x14ac:dyDescent="0.25">
      <c r="B216" s="20" t="s">
        <v>889</v>
      </c>
      <c r="C216" s="4" t="s">
        <v>1629</v>
      </c>
      <c r="D216" s="83" t="s">
        <v>726</v>
      </c>
      <c r="E216" s="4" t="s">
        <v>495</v>
      </c>
      <c r="F216" s="84">
        <v>25269.127999999997</v>
      </c>
      <c r="G216" s="26">
        <f>Таблица1[[#This Row],[RRP*, руб. с НДС]]*0.82</f>
        <v>20720.684959999995</v>
      </c>
      <c r="H216" s="142" t="s">
        <v>1741</v>
      </c>
    </row>
    <row r="217" spans="2:8" ht="105" x14ac:dyDescent="0.25">
      <c r="B217" s="20" t="s">
        <v>889</v>
      </c>
      <c r="C217" s="4" t="s">
        <v>1630</v>
      </c>
      <c r="D217" s="83" t="s">
        <v>778</v>
      </c>
      <c r="E217" s="4" t="s">
        <v>496</v>
      </c>
      <c r="F217" s="84">
        <v>27536.579333333328</v>
      </c>
      <c r="G217" s="26">
        <f>Таблица1[[#This Row],[RRP*, руб. с НДС]]*0.82</f>
        <v>22579.995053333329</v>
      </c>
      <c r="H217" s="142" t="s">
        <v>1742</v>
      </c>
    </row>
    <row r="218" spans="2:8" ht="105" x14ac:dyDescent="0.25">
      <c r="B218" s="20" t="s">
        <v>889</v>
      </c>
      <c r="C218" s="4" t="s">
        <v>1631</v>
      </c>
      <c r="D218" s="83" t="s">
        <v>727</v>
      </c>
      <c r="E218" s="4" t="s">
        <v>496</v>
      </c>
      <c r="F218" s="84">
        <v>26984.651333333331</v>
      </c>
      <c r="G218" s="26">
        <f>Таблица1[[#This Row],[RRP*, руб. с НДС]]*0.82</f>
        <v>22127.414093333329</v>
      </c>
      <c r="H218" s="142" t="s">
        <v>1742</v>
      </c>
    </row>
    <row r="219" spans="2:8" ht="105" x14ac:dyDescent="0.25">
      <c r="B219" s="20" t="s">
        <v>889</v>
      </c>
      <c r="C219" s="4" t="s">
        <v>1632</v>
      </c>
      <c r="D219" s="83" t="s">
        <v>779</v>
      </c>
      <c r="E219" s="4" t="s">
        <v>497</v>
      </c>
      <c r="F219" s="84">
        <v>29349.54</v>
      </c>
      <c r="G219" s="26">
        <f>Таблица1[[#This Row],[RRP*, руб. с НДС]]*0.82</f>
        <v>24066.622800000001</v>
      </c>
      <c r="H219" s="142" t="s">
        <v>1743</v>
      </c>
    </row>
    <row r="220" spans="2:8" ht="105" x14ac:dyDescent="0.25">
      <c r="B220" s="20" t="s">
        <v>889</v>
      </c>
      <c r="C220" s="4" t="s">
        <v>1633</v>
      </c>
      <c r="D220" s="83" t="s">
        <v>728</v>
      </c>
      <c r="E220" s="4" t="s">
        <v>497</v>
      </c>
      <c r="F220" s="84">
        <v>28797.612000000001</v>
      </c>
      <c r="G220" s="26">
        <f>Таблица1[[#This Row],[RRP*, руб. с НДС]]*0.82</f>
        <v>23614.041839999998</v>
      </c>
      <c r="H220" s="142" t="s">
        <v>1743</v>
      </c>
    </row>
    <row r="221" spans="2:8" ht="18.75" x14ac:dyDescent="0.25">
      <c r="B221" s="147"/>
      <c r="C221" s="85"/>
      <c r="D221" s="146" t="s">
        <v>2176</v>
      </c>
      <c r="E221" s="4"/>
      <c r="F221" s="86"/>
      <c r="G221" s="26"/>
      <c r="H221" s="142"/>
    </row>
    <row r="222" spans="2:8" ht="120" x14ac:dyDescent="0.25">
      <c r="B222" s="20" t="s">
        <v>677</v>
      </c>
      <c r="C222" s="85" t="s">
        <v>205</v>
      </c>
      <c r="D222" s="83" t="s">
        <v>238</v>
      </c>
      <c r="E222" s="4" t="s">
        <v>439</v>
      </c>
      <c r="F222" s="86">
        <v>23080.57</v>
      </c>
      <c r="G222" s="26">
        <f>Таблица1[[#This Row],[RRP*, руб. с НДС]]*0.82</f>
        <v>18926.0674</v>
      </c>
      <c r="H222" s="142" t="s">
        <v>1457</v>
      </c>
    </row>
    <row r="223" spans="2:8" ht="120" x14ac:dyDescent="0.25">
      <c r="B223" s="20" t="s">
        <v>677</v>
      </c>
      <c r="C223" s="85" t="s">
        <v>206</v>
      </c>
      <c r="D223" s="83" t="s">
        <v>239</v>
      </c>
      <c r="E223" s="4" t="s">
        <v>439</v>
      </c>
      <c r="F223" s="86">
        <v>20380.303333333333</v>
      </c>
      <c r="G223" s="26">
        <f>Таблица1[[#This Row],[RRP*, руб. с НДС]]*0.82</f>
        <v>16711.848733333332</v>
      </c>
      <c r="H223" s="142" t="s">
        <v>1457</v>
      </c>
    </row>
    <row r="224" spans="2:8" ht="120" x14ac:dyDescent="0.25">
      <c r="B224" s="20" t="s">
        <v>677</v>
      </c>
      <c r="C224" s="85" t="s">
        <v>87</v>
      </c>
      <c r="D224" s="83" t="s">
        <v>240</v>
      </c>
      <c r="E224" s="4" t="s">
        <v>440</v>
      </c>
      <c r="F224" s="86">
        <v>25091.13</v>
      </c>
      <c r="G224" s="26">
        <f>Таблица1[[#This Row],[RRP*, руб. с НДС]]*0.82</f>
        <v>20574.726599999998</v>
      </c>
      <c r="H224" s="142" t="s">
        <v>1458</v>
      </c>
    </row>
    <row r="225" spans="2:8" ht="120" x14ac:dyDescent="0.25">
      <c r="B225" s="20" t="s">
        <v>677</v>
      </c>
      <c r="C225" s="85" t="s">
        <v>88</v>
      </c>
      <c r="D225" s="83" t="s">
        <v>241</v>
      </c>
      <c r="E225" s="4" t="s">
        <v>440</v>
      </c>
      <c r="F225" s="86">
        <v>22142.796666666669</v>
      </c>
      <c r="G225" s="26">
        <f>Таблица1[[#This Row],[RRP*, руб. с НДС]]*0.82</f>
        <v>18157.093266666667</v>
      </c>
      <c r="H225" s="142" t="s">
        <v>1458</v>
      </c>
    </row>
    <row r="226" spans="2:8" ht="120" x14ac:dyDescent="0.25">
      <c r="B226" s="20" t="s">
        <v>677</v>
      </c>
      <c r="C226" s="85" t="s">
        <v>89</v>
      </c>
      <c r="D226" s="83" t="s">
        <v>242</v>
      </c>
      <c r="E226" s="4" t="s">
        <v>441</v>
      </c>
      <c r="F226" s="86">
        <v>25948.383333333331</v>
      </c>
      <c r="G226" s="26">
        <f>Таблица1[[#This Row],[RRP*, руб. с НДС]]*0.82</f>
        <v>21277.674333333329</v>
      </c>
      <c r="H226" s="142" t="s">
        <v>1459</v>
      </c>
    </row>
    <row r="227" spans="2:8" ht="120" x14ac:dyDescent="0.25">
      <c r="B227" s="20" t="s">
        <v>677</v>
      </c>
      <c r="C227" s="85" t="s">
        <v>90</v>
      </c>
      <c r="D227" s="83" t="s">
        <v>243</v>
      </c>
      <c r="E227" s="4" t="s">
        <v>441</v>
      </c>
      <c r="F227" s="86">
        <v>22889.436666666665</v>
      </c>
      <c r="G227" s="26">
        <f>Таблица1[[#This Row],[RRP*, руб. с НДС]]*0.82</f>
        <v>18769.338066666664</v>
      </c>
      <c r="H227" s="142" t="s">
        <v>1459</v>
      </c>
    </row>
    <row r="228" spans="2:8" ht="120" x14ac:dyDescent="0.25">
      <c r="B228" s="20" t="s">
        <v>677</v>
      </c>
      <c r="C228" s="85" t="s">
        <v>91</v>
      </c>
      <c r="D228" s="83" t="s">
        <v>244</v>
      </c>
      <c r="E228" s="4" t="s">
        <v>442</v>
      </c>
      <c r="F228" s="86">
        <v>30118.343333333334</v>
      </c>
      <c r="G228" s="26">
        <f>Таблица1[[#This Row],[RRP*, руб. с НДС]]*0.82</f>
        <v>24697.041533333333</v>
      </c>
      <c r="H228" s="142" t="s">
        <v>1460</v>
      </c>
    </row>
    <row r="229" spans="2:8" ht="120" x14ac:dyDescent="0.25">
      <c r="B229" s="20" t="s">
        <v>677</v>
      </c>
      <c r="C229" s="85" t="s">
        <v>92</v>
      </c>
      <c r="D229" s="83" t="s">
        <v>245</v>
      </c>
      <c r="E229" s="4" t="s">
        <v>442</v>
      </c>
      <c r="F229" s="86">
        <v>26542.116666666665</v>
      </c>
      <c r="G229" s="26">
        <f>Таблица1[[#This Row],[RRP*, руб. с НДС]]*0.82</f>
        <v>21764.535666666663</v>
      </c>
      <c r="H229" s="142" t="s">
        <v>1460</v>
      </c>
    </row>
    <row r="230" spans="2:8" ht="120" x14ac:dyDescent="0.25">
      <c r="B230" s="20" t="s">
        <v>677</v>
      </c>
      <c r="C230" s="85" t="s">
        <v>207</v>
      </c>
      <c r="D230" s="83" t="s">
        <v>246</v>
      </c>
      <c r="E230" s="4" t="s">
        <v>443</v>
      </c>
      <c r="F230" s="86">
        <v>23323.146666666667</v>
      </c>
      <c r="G230" s="26">
        <f>Таблица1[[#This Row],[RRP*, руб. с НДС]]*0.82</f>
        <v>19124.980266666666</v>
      </c>
      <c r="H230" s="142" t="s">
        <v>1461</v>
      </c>
    </row>
    <row r="231" spans="2:8" ht="120" x14ac:dyDescent="0.25">
      <c r="B231" s="20" t="s">
        <v>677</v>
      </c>
      <c r="C231" s="85" t="s">
        <v>208</v>
      </c>
      <c r="D231" s="83" t="s">
        <v>247</v>
      </c>
      <c r="E231" s="4" t="s">
        <v>443</v>
      </c>
      <c r="F231" s="86">
        <v>23202.773333333334</v>
      </c>
      <c r="G231" s="26">
        <f>Таблица1[[#This Row],[RRP*, руб. с НДС]]*0.82</f>
        <v>19026.274133333332</v>
      </c>
      <c r="H231" s="142" t="s">
        <v>1461</v>
      </c>
    </row>
    <row r="232" spans="2:8" ht="120" x14ac:dyDescent="0.25">
      <c r="B232" s="20" t="s">
        <v>677</v>
      </c>
      <c r="C232" s="85" t="s">
        <v>93</v>
      </c>
      <c r="D232" s="83" t="s">
        <v>248</v>
      </c>
      <c r="E232" s="4" t="s">
        <v>444</v>
      </c>
      <c r="F232" s="86">
        <v>25238.546666666669</v>
      </c>
      <c r="G232" s="26">
        <f>Таблица1[[#This Row],[RRP*, руб. с НДС]]*0.82</f>
        <v>20695.608266666666</v>
      </c>
      <c r="H232" s="142" t="s">
        <v>1462</v>
      </c>
    </row>
    <row r="233" spans="2:8" ht="120" x14ac:dyDescent="0.25">
      <c r="B233" s="20" t="s">
        <v>677</v>
      </c>
      <c r="C233" s="85" t="s">
        <v>94</v>
      </c>
      <c r="D233" s="83" t="s">
        <v>249</v>
      </c>
      <c r="E233" s="4" t="s">
        <v>444</v>
      </c>
      <c r="F233" s="86">
        <v>25110.853333333333</v>
      </c>
      <c r="G233" s="26">
        <f>Таблица1[[#This Row],[RRP*, руб. с НДС]]*0.82</f>
        <v>20590.899733333332</v>
      </c>
      <c r="H233" s="142" t="s">
        <v>1462</v>
      </c>
    </row>
    <row r="234" spans="2:8" ht="120" x14ac:dyDescent="0.25">
      <c r="B234" s="20" t="s">
        <v>677</v>
      </c>
      <c r="C234" s="85" t="s">
        <v>95</v>
      </c>
      <c r="D234" s="83" t="s">
        <v>250</v>
      </c>
      <c r="E234" s="4" t="s">
        <v>445</v>
      </c>
      <c r="F234" s="86">
        <v>26644.799999999999</v>
      </c>
      <c r="G234" s="26">
        <f>Таблица1[[#This Row],[RRP*, руб. с НДС]]*0.82</f>
        <v>21848.735999999997</v>
      </c>
      <c r="H234" s="142" t="s">
        <v>1463</v>
      </c>
    </row>
    <row r="235" spans="2:8" ht="120" x14ac:dyDescent="0.25">
      <c r="B235" s="20" t="s">
        <v>677</v>
      </c>
      <c r="C235" s="85" t="s">
        <v>96</v>
      </c>
      <c r="D235" s="83" t="s">
        <v>251</v>
      </c>
      <c r="E235" s="4" t="s">
        <v>445</v>
      </c>
      <c r="F235" s="86">
        <v>26511.413333333334</v>
      </c>
      <c r="G235" s="26">
        <f>Таблица1[[#This Row],[RRP*, руб. с НДС]]*0.82</f>
        <v>21739.358933333333</v>
      </c>
      <c r="H235" s="142" t="s">
        <v>1463</v>
      </c>
    </row>
    <row r="236" spans="2:8" ht="120" x14ac:dyDescent="0.25">
      <c r="B236" s="20" t="s">
        <v>677</v>
      </c>
      <c r="C236" s="85" t="s">
        <v>97</v>
      </c>
      <c r="D236" s="83" t="s">
        <v>252</v>
      </c>
      <c r="E236" s="4" t="s">
        <v>446</v>
      </c>
      <c r="F236" s="86">
        <v>30561</v>
      </c>
      <c r="G236" s="26">
        <f>Таблица1[[#This Row],[RRP*, руб. с НДС]]*0.82</f>
        <v>25060.019999999997</v>
      </c>
      <c r="H236" s="142" t="s">
        <v>1464</v>
      </c>
    </row>
    <row r="237" spans="2:8" ht="120" x14ac:dyDescent="0.25">
      <c r="B237" s="20" t="s">
        <v>677</v>
      </c>
      <c r="C237" s="85" t="s">
        <v>98</v>
      </c>
      <c r="D237" s="83" t="s">
        <v>253</v>
      </c>
      <c r="E237" s="4" t="s">
        <v>446</v>
      </c>
      <c r="F237" s="86">
        <v>30408.093333333334</v>
      </c>
      <c r="G237" s="26">
        <f>Таблица1[[#This Row],[RRP*, руб. с НДС]]*0.82</f>
        <v>24934.636533333334</v>
      </c>
      <c r="H237" s="142" t="s">
        <v>1464</v>
      </c>
    </row>
    <row r="238" spans="2:8" ht="120" x14ac:dyDescent="0.25">
      <c r="B238" s="20" t="s">
        <v>677</v>
      </c>
      <c r="C238" s="85" t="s">
        <v>209</v>
      </c>
      <c r="D238" s="83" t="s">
        <v>254</v>
      </c>
      <c r="E238" s="4" t="s">
        <v>447</v>
      </c>
      <c r="F238" s="86">
        <v>24125.093333333334</v>
      </c>
      <c r="G238" s="26">
        <f>Таблица1[[#This Row],[RRP*, руб. с НДС]]*0.82</f>
        <v>19782.576533333333</v>
      </c>
      <c r="H238" s="142" t="s">
        <v>1465</v>
      </c>
    </row>
    <row r="239" spans="2:8" ht="120" x14ac:dyDescent="0.25">
      <c r="B239" s="20" t="s">
        <v>677</v>
      </c>
      <c r="C239" s="85" t="s">
        <v>210</v>
      </c>
      <c r="D239" s="83" t="s">
        <v>255</v>
      </c>
      <c r="E239" s="4" t="s">
        <v>447</v>
      </c>
      <c r="F239" s="86">
        <v>24002.28</v>
      </c>
      <c r="G239" s="26">
        <f>Таблица1[[#This Row],[RRP*, руб. с НДС]]*0.82</f>
        <v>19681.869599999998</v>
      </c>
      <c r="H239" s="142" t="s">
        <v>1465</v>
      </c>
    </row>
    <row r="240" spans="2:8" ht="120" x14ac:dyDescent="0.25">
      <c r="B240" s="20" t="s">
        <v>677</v>
      </c>
      <c r="C240" s="85" t="s">
        <v>2</v>
      </c>
      <c r="D240" s="83" t="s">
        <v>256</v>
      </c>
      <c r="E240" s="4" t="s">
        <v>448</v>
      </c>
      <c r="F240" s="86">
        <v>26713.119999999999</v>
      </c>
      <c r="G240" s="26">
        <f>Таблица1[[#This Row],[RRP*, руб. с НДС]]*0.82</f>
        <v>21904.758399999999</v>
      </c>
      <c r="H240" s="142" t="s">
        <v>1466</v>
      </c>
    </row>
    <row r="241" spans="2:8" ht="120" x14ac:dyDescent="0.25">
      <c r="B241" s="20" t="s">
        <v>677</v>
      </c>
      <c r="C241" s="85" t="s">
        <v>0</v>
      </c>
      <c r="D241" s="83" t="s">
        <v>257</v>
      </c>
      <c r="E241" s="4" t="s">
        <v>448</v>
      </c>
      <c r="F241" s="86">
        <v>26578.10666666667</v>
      </c>
      <c r="G241" s="26">
        <f>Таблица1[[#This Row],[RRP*, руб. с НДС]]*0.82</f>
        <v>21794.047466666667</v>
      </c>
      <c r="H241" s="142" t="s">
        <v>1466</v>
      </c>
    </row>
    <row r="242" spans="2:8" ht="120" x14ac:dyDescent="0.25">
      <c r="B242" s="20" t="s">
        <v>677</v>
      </c>
      <c r="C242" s="85" t="s">
        <v>99</v>
      </c>
      <c r="D242" s="83" t="s">
        <v>258</v>
      </c>
      <c r="E242" s="4" t="s">
        <v>449</v>
      </c>
      <c r="F242" s="86">
        <v>28302.373333333333</v>
      </c>
      <c r="G242" s="26">
        <f>Таблица1[[#This Row],[RRP*, руб. с НДС]]*0.82</f>
        <v>23207.946133333331</v>
      </c>
      <c r="H242" s="142" t="s">
        <v>1467</v>
      </c>
    </row>
    <row r="243" spans="2:8" ht="120" x14ac:dyDescent="0.25">
      <c r="B243" s="20" t="s">
        <v>677</v>
      </c>
      <c r="C243" s="85" t="s">
        <v>100</v>
      </c>
      <c r="D243" s="83" t="s">
        <v>259</v>
      </c>
      <c r="E243" s="4" t="s">
        <v>449</v>
      </c>
      <c r="F243" s="86">
        <v>28161.666666666664</v>
      </c>
      <c r="G243" s="26">
        <f>Таблица1[[#This Row],[RRP*, руб. с НДС]]*0.82</f>
        <v>23092.566666666662</v>
      </c>
      <c r="H243" s="142" t="s">
        <v>1467</v>
      </c>
    </row>
    <row r="244" spans="2:8" ht="120" x14ac:dyDescent="0.25">
      <c r="B244" s="20" t="s">
        <v>677</v>
      </c>
      <c r="C244" s="85" t="s">
        <v>101</v>
      </c>
      <c r="D244" s="83" t="s">
        <v>260</v>
      </c>
      <c r="E244" s="4" t="s">
        <v>450</v>
      </c>
      <c r="F244" s="86">
        <v>32337.93</v>
      </c>
      <c r="G244" s="26">
        <f>Таблица1[[#This Row],[RRP*, руб. с НДС]]*0.82</f>
        <v>26517.102599999998</v>
      </c>
      <c r="H244" s="142" t="s">
        <v>1468</v>
      </c>
    </row>
    <row r="245" spans="2:8" ht="120" x14ac:dyDescent="0.25">
      <c r="B245" s="20" t="s">
        <v>677</v>
      </c>
      <c r="C245" s="85" t="s">
        <v>102</v>
      </c>
      <c r="D245" s="83" t="s">
        <v>261</v>
      </c>
      <c r="E245" s="4" t="s">
        <v>450</v>
      </c>
      <c r="F245" s="86">
        <v>32172.823333333334</v>
      </c>
      <c r="G245" s="26">
        <f>Таблица1[[#This Row],[RRP*, руб. с НДС]]*0.82</f>
        <v>26381.715133333331</v>
      </c>
      <c r="H245" s="142" t="s">
        <v>1468</v>
      </c>
    </row>
    <row r="246" spans="2:8" ht="120" x14ac:dyDescent="0.25">
      <c r="B246" s="20" t="s">
        <v>677</v>
      </c>
      <c r="C246" s="85" t="s">
        <v>211</v>
      </c>
      <c r="D246" s="83" t="s">
        <v>262</v>
      </c>
      <c r="E246" s="4" t="s">
        <v>451</v>
      </c>
      <c r="F246" s="86">
        <v>25347.329999999998</v>
      </c>
      <c r="G246" s="26">
        <f>Таблица1[[#This Row],[RRP*, руб. с НДС]]*0.82</f>
        <v>20784.810599999997</v>
      </c>
      <c r="H246" s="142" t="s">
        <v>1469</v>
      </c>
    </row>
    <row r="247" spans="2:8" ht="120" x14ac:dyDescent="0.25">
      <c r="B247" s="20" t="s">
        <v>677</v>
      </c>
      <c r="C247" s="85" t="s">
        <v>212</v>
      </c>
      <c r="D247" s="83" t="s">
        <v>263</v>
      </c>
      <c r="E247" s="4" t="s">
        <v>451</v>
      </c>
      <c r="F247" s="86">
        <v>25221.263333333336</v>
      </c>
      <c r="G247" s="26">
        <f>Таблица1[[#This Row],[RRP*, руб. с НДС]]*0.82</f>
        <v>20681.435933333334</v>
      </c>
      <c r="H247" s="142" t="s">
        <v>1469</v>
      </c>
    </row>
    <row r="248" spans="2:8" ht="120" x14ac:dyDescent="0.25">
      <c r="B248" s="20" t="s">
        <v>677</v>
      </c>
      <c r="C248" s="85" t="s">
        <v>103</v>
      </c>
      <c r="D248" s="83" t="s">
        <v>264</v>
      </c>
      <c r="E248" s="4" t="s">
        <v>452</v>
      </c>
      <c r="F248" s="86">
        <v>28089.89</v>
      </c>
      <c r="G248" s="26">
        <f>Таблица1[[#This Row],[RRP*, руб. с НДС]]*0.82</f>
        <v>23033.709799999997</v>
      </c>
      <c r="H248" s="142" t="s">
        <v>1470</v>
      </c>
    </row>
    <row r="249" spans="2:8" ht="120" x14ac:dyDescent="0.25">
      <c r="B249" s="20" t="s">
        <v>677</v>
      </c>
      <c r="C249" s="85" t="s">
        <v>104</v>
      </c>
      <c r="D249" s="83" t="s">
        <v>265</v>
      </c>
      <c r="E249" s="4" t="s">
        <v>452</v>
      </c>
      <c r="F249" s="86">
        <v>27943.489999999998</v>
      </c>
      <c r="G249" s="26">
        <f>Таблица1[[#This Row],[RRP*, руб. с НДС]]*0.82</f>
        <v>22913.661799999998</v>
      </c>
      <c r="H249" s="142" t="s">
        <v>1470</v>
      </c>
    </row>
    <row r="250" spans="2:8" ht="120" x14ac:dyDescent="0.25">
      <c r="B250" s="20" t="s">
        <v>677</v>
      </c>
      <c r="C250" s="85" t="s">
        <v>105</v>
      </c>
      <c r="D250" s="83" t="s">
        <v>266</v>
      </c>
      <c r="E250" s="4" t="s">
        <v>453</v>
      </c>
      <c r="F250" s="86">
        <v>29204.156666666669</v>
      </c>
      <c r="G250" s="26">
        <f>Таблица1[[#This Row],[RRP*, руб. с НДС]]*0.82</f>
        <v>23947.408466666668</v>
      </c>
      <c r="H250" s="142" t="s">
        <v>1471</v>
      </c>
    </row>
    <row r="251" spans="2:8" ht="120" x14ac:dyDescent="0.25">
      <c r="B251" s="20" t="s">
        <v>677</v>
      </c>
      <c r="C251" s="85" t="s">
        <v>106</v>
      </c>
      <c r="D251" s="83" t="s">
        <v>267</v>
      </c>
      <c r="E251" s="4" t="s">
        <v>453</v>
      </c>
      <c r="F251" s="86">
        <v>29054.503333333334</v>
      </c>
      <c r="G251" s="26">
        <f>Таблица1[[#This Row],[RRP*, руб. с НДС]]*0.82</f>
        <v>23824.692733333333</v>
      </c>
      <c r="H251" s="142" t="s">
        <v>1471</v>
      </c>
    </row>
    <row r="252" spans="2:8" ht="120" x14ac:dyDescent="0.25">
      <c r="B252" s="20" t="s">
        <v>677</v>
      </c>
      <c r="C252" s="85" t="s">
        <v>107</v>
      </c>
      <c r="D252" s="83" t="s">
        <v>268</v>
      </c>
      <c r="E252" s="4" t="s">
        <v>454</v>
      </c>
      <c r="F252" s="86">
        <v>33958.089999999997</v>
      </c>
      <c r="G252" s="26">
        <f>Таблица1[[#This Row],[RRP*, руб. с НДС]]*0.82</f>
        <v>27845.633799999996</v>
      </c>
      <c r="H252" s="142" t="s">
        <v>1472</v>
      </c>
    </row>
    <row r="253" spans="2:8" ht="120" x14ac:dyDescent="0.25">
      <c r="B253" s="20" t="s">
        <v>677</v>
      </c>
      <c r="C253" s="85" t="s">
        <v>108</v>
      </c>
      <c r="D253" s="83" t="s">
        <v>269</v>
      </c>
      <c r="E253" s="4" t="s">
        <v>454</v>
      </c>
      <c r="F253" s="86">
        <v>33784.85</v>
      </c>
      <c r="G253" s="26">
        <f>Таблица1[[#This Row],[RRP*, руб. с НДС]]*0.82</f>
        <v>27703.576999999997</v>
      </c>
      <c r="H253" s="142" t="s">
        <v>1472</v>
      </c>
    </row>
    <row r="254" spans="2:8" ht="120" x14ac:dyDescent="0.25">
      <c r="B254" s="20" t="s">
        <v>677</v>
      </c>
      <c r="C254" s="85" t="s">
        <v>213</v>
      </c>
      <c r="D254" s="83" t="s">
        <v>270</v>
      </c>
      <c r="E254" s="4" t="s">
        <v>455</v>
      </c>
      <c r="F254" s="86">
        <v>26406.29</v>
      </c>
      <c r="G254" s="26">
        <f>Таблица1[[#This Row],[RRP*, руб. с НДС]]*0.82</f>
        <v>21653.157800000001</v>
      </c>
      <c r="H254" s="142" t="s">
        <v>1473</v>
      </c>
    </row>
    <row r="255" spans="2:8" ht="120" x14ac:dyDescent="0.25">
      <c r="B255" s="20" t="s">
        <v>677</v>
      </c>
      <c r="C255" s="85" t="s">
        <v>214</v>
      </c>
      <c r="D255" s="83" t="s">
        <v>271</v>
      </c>
      <c r="E255" s="4" t="s">
        <v>455</v>
      </c>
      <c r="F255" s="86">
        <v>26270.463333333333</v>
      </c>
      <c r="G255" s="26">
        <f>Таблица1[[#This Row],[RRP*, руб. с НДС]]*0.82</f>
        <v>21541.779933333331</v>
      </c>
      <c r="H255" s="142" t="s">
        <v>1473</v>
      </c>
    </row>
    <row r="256" spans="2:8" ht="120" x14ac:dyDescent="0.25">
      <c r="B256" s="20" t="s">
        <v>677</v>
      </c>
      <c r="C256" s="85" t="s">
        <v>109</v>
      </c>
      <c r="D256" s="83" t="s">
        <v>272</v>
      </c>
      <c r="E256" s="4" t="s">
        <v>456</v>
      </c>
      <c r="F256" s="86">
        <v>29293.623333333333</v>
      </c>
      <c r="G256" s="26">
        <f>Таблица1[[#This Row],[RRP*, руб. с НДС]]*0.82</f>
        <v>24020.771133333332</v>
      </c>
      <c r="H256" s="142" t="s">
        <v>1474</v>
      </c>
    </row>
    <row r="257" spans="2:8" ht="120" x14ac:dyDescent="0.25">
      <c r="B257" s="20" t="s">
        <v>677</v>
      </c>
      <c r="C257" s="85" t="s">
        <v>110</v>
      </c>
      <c r="D257" s="83" t="s">
        <v>273</v>
      </c>
      <c r="E257" s="4" t="s">
        <v>456</v>
      </c>
      <c r="F257" s="86">
        <v>29143.156666666669</v>
      </c>
      <c r="G257" s="26">
        <f>Таблица1[[#This Row],[RRP*, руб. с НДС]]*0.82</f>
        <v>23897.388466666667</v>
      </c>
      <c r="H257" s="142" t="s">
        <v>1474</v>
      </c>
    </row>
    <row r="258" spans="2:8" ht="120" x14ac:dyDescent="0.25">
      <c r="B258" s="20" t="s">
        <v>677</v>
      </c>
      <c r="C258" s="85" t="s">
        <v>111</v>
      </c>
      <c r="D258" s="83" t="s">
        <v>274</v>
      </c>
      <c r="E258" s="4" t="s">
        <v>457</v>
      </c>
      <c r="F258" s="86">
        <v>30653.516666666663</v>
      </c>
      <c r="G258" s="26">
        <f>Таблица1[[#This Row],[RRP*, руб. с НДС]]*0.82</f>
        <v>25135.883666666661</v>
      </c>
      <c r="H258" s="142" t="s">
        <v>1475</v>
      </c>
    </row>
    <row r="259" spans="2:8" ht="120" x14ac:dyDescent="0.25">
      <c r="B259" s="20" t="s">
        <v>677</v>
      </c>
      <c r="C259" s="85" t="s">
        <v>112</v>
      </c>
      <c r="D259" s="83" t="s">
        <v>275</v>
      </c>
      <c r="E259" s="4" t="s">
        <v>457</v>
      </c>
      <c r="F259" s="86">
        <v>30497.35666666667</v>
      </c>
      <c r="G259" s="26">
        <f>Таблица1[[#This Row],[RRP*, руб. с НДС]]*0.82</f>
        <v>25007.832466666667</v>
      </c>
      <c r="H259" s="142" t="s">
        <v>1475</v>
      </c>
    </row>
    <row r="260" spans="2:8" ht="120" x14ac:dyDescent="0.25">
      <c r="B260" s="20" t="s">
        <v>677</v>
      </c>
      <c r="C260" s="85" t="s">
        <v>113</v>
      </c>
      <c r="D260" s="83" t="s">
        <v>276</v>
      </c>
      <c r="E260" s="4" t="s">
        <v>458</v>
      </c>
      <c r="F260" s="86">
        <v>35679.916666666664</v>
      </c>
      <c r="G260" s="26">
        <f>Таблица1[[#This Row],[RRP*, руб. с НДС]]*0.82</f>
        <v>29257.531666666662</v>
      </c>
      <c r="H260" s="142" t="s">
        <v>1476</v>
      </c>
    </row>
    <row r="261" spans="2:8" ht="120" x14ac:dyDescent="0.25">
      <c r="B261" s="20" t="s">
        <v>677</v>
      </c>
      <c r="C261" s="85" t="s">
        <v>114</v>
      </c>
      <c r="D261" s="83" t="s">
        <v>277</v>
      </c>
      <c r="E261" s="4" t="s">
        <v>458</v>
      </c>
      <c r="F261" s="86">
        <v>35494.476666666662</v>
      </c>
      <c r="G261" s="26">
        <f>Таблица1[[#This Row],[RRP*, руб. с НДС]]*0.82</f>
        <v>29105.470866666659</v>
      </c>
      <c r="H261" s="142" t="s">
        <v>1476</v>
      </c>
    </row>
    <row r="262" spans="2:8" ht="120" x14ac:dyDescent="0.25">
      <c r="B262" s="20" t="s">
        <v>677</v>
      </c>
      <c r="C262" s="85" t="s">
        <v>215</v>
      </c>
      <c r="D262" s="83" t="s">
        <v>278</v>
      </c>
      <c r="E262" s="4" t="s">
        <v>459</v>
      </c>
      <c r="F262" s="86">
        <v>27308.276666666668</v>
      </c>
      <c r="G262" s="26">
        <f>Таблица1[[#This Row],[RRP*, руб. с НДС]]*0.82</f>
        <v>22392.786866666665</v>
      </c>
      <c r="H262" s="142" t="s">
        <v>1477</v>
      </c>
    </row>
    <row r="263" spans="2:8" ht="120" x14ac:dyDescent="0.25">
      <c r="B263" s="20" t="s">
        <v>677</v>
      </c>
      <c r="C263" s="85" t="s">
        <v>216</v>
      </c>
      <c r="D263" s="83" t="s">
        <v>279</v>
      </c>
      <c r="E263" s="4" t="s">
        <v>459</v>
      </c>
      <c r="F263" s="86">
        <v>27170.01</v>
      </c>
      <c r="G263" s="26">
        <f>Таблица1[[#This Row],[RRP*, руб. с НДС]]*0.82</f>
        <v>22279.408199999998</v>
      </c>
      <c r="H263" s="142" t="s">
        <v>1477</v>
      </c>
    </row>
    <row r="264" spans="2:8" ht="120" x14ac:dyDescent="0.25">
      <c r="B264" s="20" t="s">
        <v>677</v>
      </c>
      <c r="C264" s="85" t="s">
        <v>115</v>
      </c>
      <c r="D264" s="83" t="s">
        <v>280</v>
      </c>
      <c r="E264" s="4" t="s">
        <v>460</v>
      </c>
      <c r="F264" s="86">
        <v>30733.223333333335</v>
      </c>
      <c r="G264" s="26">
        <f>Таблица1[[#This Row],[RRP*, руб. с НДС]]*0.82</f>
        <v>25201.243133333333</v>
      </c>
      <c r="H264" s="142" t="s">
        <v>1478</v>
      </c>
    </row>
    <row r="265" spans="2:8" ht="120" x14ac:dyDescent="0.25">
      <c r="B265" s="20" t="s">
        <v>677</v>
      </c>
      <c r="C265" s="85" t="s">
        <v>116</v>
      </c>
      <c r="D265" s="83" t="s">
        <v>281</v>
      </c>
      <c r="E265" s="4" t="s">
        <v>460</v>
      </c>
      <c r="F265" s="86">
        <v>30576.25</v>
      </c>
      <c r="G265" s="26">
        <f>Таблица1[[#This Row],[RRP*, руб. с НДС]]*0.82</f>
        <v>25072.524999999998</v>
      </c>
      <c r="H265" s="142" t="s">
        <v>1478</v>
      </c>
    </row>
    <row r="266" spans="2:8" ht="120" x14ac:dyDescent="0.25">
      <c r="B266" s="20" t="s">
        <v>677</v>
      </c>
      <c r="C266" s="85" t="s">
        <v>117</v>
      </c>
      <c r="D266" s="83" t="s">
        <v>282</v>
      </c>
      <c r="E266" s="4" t="s">
        <v>461</v>
      </c>
      <c r="F266" s="86">
        <v>32199.663333333334</v>
      </c>
      <c r="G266" s="26">
        <f>Таблица1[[#This Row],[RRP*, руб. с НДС]]*0.82</f>
        <v>26403.723933333331</v>
      </c>
      <c r="H266" s="142" t="s">
        <v>1479</v>
      </c>
    </row>
    <row r="267" spans="2:8" ht="120" x14ac:dyDescent="0.25">
      <c r="B267" s="20" t="s">
        <v>677</v>
      </c>
      <c r="C267" s="85" t="s">
        <v>118</v>
      </c>
      <c r="D267" s="83" t="s">
        <v>283</v>
      </c>
      <c r="E267" s="4" t="s">
        <v>461</v>
      </c>
      <c r="F267" s="86">
        <v>32036.183333333331</v>
      </c>
      <c r="G267" s="26">
        <f>Таблица1[[#This Row],[RRP*, руб. с НДС]]*0.82</f>
        <v>26269.670333333328</v>
      </c>
      <c r="H267" s="142" t="s">
        <v>1479</v>
      </c>
    </row>
    <row r="268" spans="2:8" ht="120" x14ac:dyDescent="0.25">
      <c r="B268" s="20" t="s">
        <v>677</v>
      </c>
      <c r="C268" s="85" t="s">
        <v>3</v>
      </c>
      <c r="D268" s="83" t="s">
        <v>284</v>
      </c>
      <c r="E268" s="4" t="s">
        <v>462</v>
      </c>
      <c r="F268" s="86">
        <v>37541.636666666665</v>
      </c>
      <c r="G268" s="26">
        <f>Таблица1[[#This Row],[RRP*, руб. с НДС]]*0.82</f>
        <v>30784.142066666664</v>
      </c>
      <c r="H268" s="142" t="s">
        <v>1480</v>
      </c>
    </row>
    <row r="269" spans="2:8" ht="120" x14ac:dyDescent="0.25">
      <c r="B269" s="20" t="s">
        <v>677</v>
      </c>
      <c r="C269" s="85" t="s">
        <v>119</v>
      </c>
      <c r="D269" s="83" t="s">
        <v>285</v>
      </c>
      <c r="E269" s="4" t="s">
        <v>462</v>
      </c>
      <c r="F269" s="86">
        <v>37348.063333333332</v>
      </c>
      <c r="G269" s="26">
        <f>Таблица1[[#This Row],[RRP*, руб. с НДС]]*0.82</f>
        <v>30625.411933333329</v>
      </c>
      <c r="H269" s="142" t="s">
        <v>1480</v>
      </c>
    </row>
    <row r="270" spans="2:8" ht="120" x14ac:dyDescent="0.25">
      <c r="B270" s="20" t="s">
        <v>677</v>
      </c>
      <c r="C270" s="85" t="s">
        <v>217</v>
      </c>
      <c r="D270" s="83" t="s">
        <v>286</v>
      </c>
      <c r="E270" s="4" t="s">
        <v>463</v>
      </c>
      <c r="F270" s="86">
        <v>28841.206666666669</v>
      </c>
      <c r="G270" s="26">
        <f>Таблица1[[#This Row],[RRP*, руб. с НДС]]*0.82</f>
        <v>23649.789466666665</v>
      </c>
      <c r="H270" s="142" t="s">
        <v>1481</v>
      </c>
    </row>
    <row r="271" spans="2:8" ht="120" x14ac:dyDescent="0.25">
      <c r="B271" s="20" t="s">
        <v>677</v>
      </c>
      <c r="C271" s="85" t="s">
        <v>218</v>
      </c>
      <c r="D271" s="83" t="s">
        <v>287</v>
      </c>
      <c r="E271" s="4" t="s">
        <v>463</v>
      </c>
      <c r="F271" s="86">
        <v>28697.24666666667</v>
      </c>
      <c r="G271" s="26">
        <f>Таблица1[[#This Row],[RRP*, руб. с НДС]]*0.82</f>
        <v>23531.742266666668</v>
      </c>
      <c r="H271" s="142" t="s">
        <v>1481</v>
      </c>
    </row>
    <row r="272" spans="2:8" ht="120" x14ac:dyDescent="0.25">
      <c r="B272" s="20" t="s">
        <v>677</v>
      </c>
      <c r="C272" s="85" t="s">
        <v>120</v>
      </c>
      <c r="D272" s="83" t="s">
        <v>288</v>
      </c>
      <c r="E272" s="4" t="s">
        <v>464</v>
      </c>
      <c r="F272" s="86">
        <v>34495.5</v>
      </c>
      <c r="G272" s="26">
        <f>Таблица1[[#This Row],[RRP*, руб. с НДС]]*0.82</f>
        <v>28286.309999999998</v>
      </c>
      <c r="H272" s="142" t="s">
        <v>1482</v>
      </c>
    </row>
    <row r="273" spans="2:8" ht="120" x14ac:dyDescent="0.25">
      <c r="B273" s="20" t="s">
        <v>677</v>
      </c>
      <c r="C273" s="85" t="s">
        <v>121</v>
      </c>
      <c r="D273" s="83" t="s">
        <v>289</v>
      </c>
      <c r="E273" s="4" t="s">
        <v>464</v>
      </c>
      <c r="F273" s="86">
        <v>34317.379999999997</v>
      </c>
      <c r="G273" s="26">
        <f>Таблица1[[#This Row],[RRP*, руб. с НДС]]*0.82</f>
        <v>28140.251599999996</v>
      </c>
      <c r="H273" s="142" t="s">
        <v>1482</v>
      </c>
    </row>
    <row r="274" spans="2:8" ht="120" x14ac:dyDescent="0.25">
      <c r="B274" s="20" t="s">
        <v>677</v>
      </c>
      <c r="C274" s="85" t="s">
        <v>122</v>
      </c>
      <c r="D274" s="83" t="s">
        <v>290</v>
      </c>
      <c r="E274" s="4" t="s">
        <v>465</v>
      </c>
      <c r="F274" s="86">
        <v>38707.753333333341</v>
      </c>
      <c r="G274" s="26">
        <f>Таблица1[[#This Row],[RRP*, руб. с НДС]]*0.82</f>
        <v>31740.357733333338</v>
      </c>
      <c r="H274" s="142" t="s">
        <v>1483</v>
      </c>
    </row>
    <row r="275" spans="2:8" ht="120" x14ac:dyDescent="0.25">
      <c r="B275" s="20" t="s">
        <v>677</v>
      </c>
      <c r="C275" s="85" t="s">
        <v>123</v>
      </c>
      <c r="D275" s="83" t="s">
        <v>291</v>
      </c>
      <c r="E275" s="4" t="s">
        <v>465</v>
      </c>
      <c r="F275" s="86">
        <v>38508.486666666671</v>
      </c>
      <c r="G275" s="26">
        <f>Таблица1[[#This Row],[RRP*, руб. с НДС]]*0.82</f>
        <v>31576.95906666667</v>
      </c>
      <c r="H275" s="142" t="s">
        <v>1483</v>
      </c>
    </row>
    <row r="276" spans="2:8" ht="120" x14ac:dyDescent="0.25">
      <c r="B276" s="20" t="s">
        <v>677</v>
      </c>
      <c r="C276" s="85" t="s">
        <v>124</v>
      </c>
      <c r="D276" s="83" t="s">
        <v>292</v>
      </c>
      <c r="E276" s="4" t="s">
        <v>466</v>
      </c>
      <c r="F276" s="86">
        <v>41853.726666666669</v>
      </c>
      <c r="G276" s="26">
        <f>Таблица1[[#This Row],[RRP*, руб. с НДС]]*0.82</f>
        <v>34320.055866666669</v>
      </c>
      <c r="H276" s="142" t="s">
        <v>1484</v>
      </c>
    </row>
    <row r="277" spans="2:8" ht="120" x14ac:dyDescent="0.25">
      <c r="B277" s="20" t="s">
        <v>677</v>
      </c>
      <c r="C277" s="85" t="s">
        <v>125</v>
      </c>
      <c r="D277" s="83" t="s">
        <v>293</v>
      </c>
      <c r="E277" s="4" t="s">
        <v>466</v>
      </c>
      <c r="F277" s="86">
        <v>41642.26</v>
      </c>
      <c r="G277" s="26">
        <f>Таблица1[[#This Row],[RRP*, руб. с НДС]]*0.82</f>
        <v>34146.653200000001</v>
      </c>
      <c r="H277" s="142" t="s">
        <v>1484</v>
      </c>
    </row>
    <row r="278" spans="2:8" ht="120" x14ac:dyDescent="0.25">
      <c r="B278" s="20" t="s">
        <v>677</v>
      </c>
      <c r="C278" s="85" t="s">
        <v>219</v>
      </c>
      <c r="D278" s="83" t="s">
        <v>294</v>
      </c>
      <c r="E278" s="4" t="s">
        <v>467</v>
      </c>
      <c r="F278" s="86">
        <v>31253.553333333333</v>
      </c>
      <c r="G278" s="26">
        <f>Таблица1[[#This Row],[RRP*, руб. с НДС]]*0.82</f>
        <v>25627.913733333331</v>
      </c>
      <c r="H278" s="142" t="s">
        <v>1485</v>
      </c>
    </row>
    <row r="279" spans="2:8" ht="120" x14ac:dyDescent="0.25">
      <c r="B279" s="20" t="s">
        <v>677</v>
      </c>
      <c r="C279" s="85" t="s">
        <v>220</v>
      </c>
      <c r="D279" s="83" t="s">
        <v>295</v>
      </c>
      <c r="E279" s="4" t="s">
        <v>467</v>
      </c>
      <c r="F279" s="86">
        <v>32184.006666666668</v>
      </c>
      <c r="G279" s="26">
        <f>Таблица1[[#This Row],[RRP*, руб. с НДС]]*0.82</f>
        <v>26390.885466666667</v>
      </c>
      <c r="H279" s="142" t="s">
        <v>1485</v>
      </c>
    </row>
    <row r="280" spans="2:8" ht="120" x14ac:dyDescent="0.25">
      <c r="B280" s="20" t="s">
        <v>677</v>
      </c>
      <c r="C280" s="85" t="s">
        <v>126</v>
      </c>
      <c r="D280" s="83" t="s">
        <v>296</v>
      </c>
      <c r="E280" s="4" t="s">
        <v>468</v>
      </c>
      <c r="F280" s="86">
        <v>38123.78</v>
      </c>
      <c r="G280" s="26">
        <f>Таблица1[[#This Row],[RRP*, руб. с НДС]]*0.82</f>
        <v>31261.499599999996</v>
      </c>
      <c r="H280" s="142" t="s">
        <v>1486</v>
      </c>
    </row>
    <row r="281" spans="2:8" ht="120" x14ac:dyDescent="0.25">
      <c r="B281" s="20" t="s">
        <v>677</v>
      </c>
      <c r="C281" s="85" t="s">
        <v>127</v>
      </c>
      <c r="D281" s="83" t="s">
        <v>297</v>
      </c>
      <c r="E281" s="4" t="s">
        <v>468</v>
      </c>
      <c r="F281" s="86">
        <v>39263.26</v>
      </c>
      <c r="G281" s="26">
        <f>Таблица1[[#This Row],[RRP*, руб. с НДС]]*0.82</f>
        <v>32195.873199999998</v>
      </c>
      <c r="H281" s="142" t="s">
        <v>1486</v>
      </c>
    </row>
    <row r="282" spans="2:8" ht="120" x14ac:dyDescent="0.25">
      <c r="B282" s="20" t="s">
        <v>677</v>
      </c>
      <c r="C282" s="85" t="s">
        <v>128</v>
      </c>
      <c r="D282" s="83" t="s">
        <v>298</v>
      </c>
      <c r="E282" s="4" t="s">
        <v>469</v>
      </c>
      <c r="F282" s="86">
        <v>43626.793333333335</v>
      </c>
      <c r="G282" s="26">
        <f>Таблица1[[#This Row],[RRP*, руб. с НДС]]*0.82</f>
        <v>35773.970533333333</v>
      </c>
      <c r="H282" s="142" t="s">
        <v>1487</v>
      </c>
    </row>
    <row r="283" spans="2:8" ht="120" x14ac:dyDescent="0.25">
      <c r="B283" s="20" t="s">
        <v>677</v>
      </c>
      <c r="C283" s="85" t="s">
        <v>129</v>
      </c>
      <c r="D283" s="83" t="s">
        <v>299</v>
      </c>
      <c r="E283" s="4" t="s">
        <v>469</v>
      </c>
      <c r="F283" s="86">
        <v>44929.753333333341</v>
      </c>
      <c r="G283" s="26">
        <f>Таблица1[[#This Row],[RRP*, руб. с НДС]]*0.82</f>
        <v>36842.397733333339</v>
      </c>
      <c r="H283" s="142" t="s">
        <v>1487</v>
      </c>
    </row>
    <row r="284" spans="2:8" ht="120" x14ac:dyDescent="0.25">
      <c r="B284" s="20" t="s">
        <v>677</v>
      </c>
      <c r="C284" s="85" t="s">
        <v>130</v>
      </c>
      <c r="D284" s="83" t="s">
        <v>300</v>
      </c>
      <c r="E284" s="4" t="s">
        <v>470</v>
      </c>
      <c r="F284" s="86">
        <v>47696.71333333334</v>
      </c>
      <c r="G284" s="26">
        <f>Таблица1[[#This Row],[RRP*, руб. с НДС]]*0.82</f>
        <v>39111.30493333334</v>
      </c>
      <c r="H284" s="142" t="s">
        <v>1488</v>
      </c>
    </row>
    <row r="285" spans="2:8" ht="120" x14ac:dyDescent="0.25">
      <c r="B285" s="20" t="s">
        <v>677</v>
      </c>
      <c r="C285" s="85" t="s">
        <v>131</v>
      </c>
      <c r="D285" s="83" t="s">
        <v>301</v>
      </c>
      <c r="E285" s="4" t="s">
        <v>470</v>
      </c>
      <c r="F285" s="86">
        <v>49120.046666666669</v>
      </c>
      <c r="G285" s="26">
        <f>Таблица1[[#This Row],[RRP*, руб. с НДС]]*0.82</f>
        <v>40278.438266666664</v>
      </c>
      <c r="H285" s="142" t="s">
        <v>1488</v>
      </c>
    </row>
    <row r="286" spans="2:8" ht="120" x14ac:dyDescent="0.25">
      <c r="B286" s="20" t="s">
        <v>677</v>
      </c>
      <c r="C286" s="85" t="s">
        <v>221</v>
      </c>
      <c r="D286" s="83" t="s">
        <v>302</v>
      </c>
      <c r="E286" s="4" t="s">
        <v>471</v>
      </c>
      <c r="F286" s="86">
        <v>32001.82</v>
      </c>
      <c r="G286" s="26">
        <f>Таблица1[[#This Row],[RRP*, руб. с НДС]]*0.82</f>
        <v>26241.492399999999</v>
      </c>
      <c r="H286" s="142" t="s">
        <v>1489</v>
      </c>
    </row>
    <row r="287" spans="2:8" ht="120" x14ac:dyDescent="0.25">
      <c r="B287" s="20" t="s">
        <v>677</v>
      </c>
      <c r="C287" s="85" t="s">
        <v>222</v>
      </c>
      <c r="D287" s="83" t="s">
        <v>303</v>
      </c>
      <c r="E287" s="4" t="s">
        <v>471</v>
      </c>
      <c r="F287" s="86">
        <v>32957.486666666664</v>
      </c>
      <c r="G287" s="26">
        <f>Таблица1[[#This Row],[RRP*, руб. с НДС]]*0.82</f>
        <v>27025.139066666663</v>
      </c>
      <c r="H287" s="142" t="s">
        <v>1489</v>
      </c>
    </row>
    <row r="288" spans="2:8" ht="120" x14ac:dyDescent="0.25">
      <c r="B288" s="20" t="s">
        <v>677</v>
      </c>
      <c r="C288" s="85" t="s">
        <v>132</v>
      </c>
      <c r="D288" s="83" t="s">
        <v>304</v>
      </c>
      <c r="E288" s="4" t="s">
        <v>472</v>
      </c>
      <c r="F288" s="86">
        <v>39575.58</v>
      </c>
      <c r="G288" s="26">
        <f>Таблица1[[#This Row],[RRP*, руб. с НДС]]*0.82</f>
        <v>32451.975599999998</v>
      </c>
      <c r="H288" s="142" t="s">
        <v>1490</v>
      </c>
    </row>
    <row r="289" spans="2:8" ht="120" x14ac:dyDescent="0.25">
      <c r="B289" s="20" t="s">
        <v>677</v>
      </c>
      <c r="C289" s="85" t="s">
        <v>133</v>
      </c>
      <c r="D289" s="83" t="s">
        <v>305</v>
      </c>
      <c r="E289" s="4" t="s">
        <v>472</v>
      </c>
      <c r="F289" s="86">
        <v>40757.35333333334</v>
      </c>
      <c r="G289" s="26">
        <f>Таблица1[[#This Row],[RRP*, руб. с НДС]]*0.82</f>
        <v>33421.029733333336</v>
      </c>
      <c r="H289" s="142" t="s">
        <v>1490</v>
      </c>
    </row>
    <row r="290" spans="2:8" ht="120" x14ac:dyDescent="0.25">
      <c r="B290" s="20" t="s">
        <v>677</v>
      </c>
      <c r="C290" s="85" t="s">
        <v>134</v>
      </c>
      <c r="D290" s="83" t="s">
        <v>306</v>
      </c>
      <c r="E290" s="4" t="s">
        <v>473</v>
      </c>
      <c r="F290" s="86">
        <v>44527.153333333335</v>
      </c>
      <c r="G290" s="26">
        <f>Таблица1[[#This Row],[RRP*, руб. с НДС]]*0.82</f>
        <v>36512.265733333334</v>
      </c>
      <c r="H290" s="142" t="s">
        <v>1491</v>
      </c>
    </row>
    <row r="291" spans="2:8" ht="120" x14ac:dyDescent="0.25">
      <c r="B291" s="20" t="s">
        <v>677</v>
      </c>
      <c r="C291" s="85" t="s">
        <v>135</v>
      </c>
      <c r="D291" s="83" t="s">
        <v>307</v>
      </c>
      <c r="E291" s="4" t="s">
        <v>473</v>
      </c>
      <c r="F291" s="86">
        <v>45857.766666666663</v>
      </c>
      <c r="G291" s="26">
        <f>Таблица1[[#This Row],[RRP*, руб. с НДС]]*0.82</f>
        <v>37603.368666666662</v>
      </c>
      <c r="H291" s="142" t="s">
        <v>1491</v>
      </c>
    </row>
    <row r="292" spans="2:8" ht="120" x14ac:dyDescent="0.25">
      <c r="B292" s="20" t="s">
        <v>677</v>
      </c>
      <c r="C292" s="85" t="s">
        <v>136</v>
      </c>
      <c r="D292" s="83" t="s">
        <v>308</v>
      </c>
      <c r="E292" s="4" t="s">
        <v>474</v>
      </c>
      <c r="F292" s="86">
        <v>48707.686666666668</v>
      </c>
      <c r="G292" s="26">
        <f>Таблица1[[#This Row],[RRP*, руб. с НДС]]*0.82</f>
        <v>39940.303066666667</v>
      </c>
      <c r="H292" s="142" t="s">
        <v>1492</v>
      </c>
    </row>
    <row r="293" spans="2:8" ht="120" x14ac:dyDescent="0.25">
      <c r="B293" s="20" t="s">
        <v>677</v>
      </c>
      <c r="C293" s="85" t="s">
        <v>137</v>
      </c>
      <c r="D293" s="83" t="s">
        <v>309</v>
      </c>
      <c r="E293" s="4" t="s">
        <v>474</v>
      </c>
      <c r="F293" s="86">
        <v>50162.74</v>
      </c>
      <c r="G293" s="26">
        <f>Таблица1[[#This Row],[RRP*, руб. с НДС]]*0.82</f>
        <v>41133.446799999998</v>
      </c>
      <c r="H293" s="142" t="s">
        <v>1492</v>
      </c>
    </row>
    <row r="294" spans="2:8" ht="120" x14ac:dyDescent="0.25">
      <c r="B294" s="20" t="s">
        <v>677</v>
      </c>
      <c r="C294" s="85" t="s">
        <v>223</v>
      </c>
      <c r="D294" s="83" t="s">
        <v>310</v>
      </c>
      <c r="E294" s="4" t="s">
        <v>475</v>
      </c>
      <c r="F294" s="86">
        <v>33534.14</v>
      </c>
      <c r="G294" s="26">
        <f>Таблица1[[#This Row],[RRP*, руб. с НДС]]*0.82</f>
        <v>27497.994799999997</v>
      </c>
      <c r="H294" s="142" t="s">
        <v>1493</v>
      </c>
    </row>
    <row r="295" spans="2:8" ht="120" x14ac:dyDescent="0.25">
      <c r="B295" s="20" t="s">
        <v>677</v>
      </c>
      <c r="C295" s="85" t="s">
        <v>224</v>
      </c>
      <c r="D295" s="83" t="s">
        <v>311</v>
      </c>
      <c r="E295" s="4" t="s">
        <v>475</v>
      </c>
      <c r="F295" s="86">
        <v>34535.35333333334</v>
      </c>
      <c r="G295" s="26">
        <f>Таблица1[[#This Row],[RRP*, руб. с НДС]]*0.82</f>
        <v>28318.989733333336</v>
      </c>
      <c r="H295" s="142" t="s">
        <v>1493</v>
      </c>
    </row>
    <row r="296" spans="2:8" ht="120" x14ac:dyDescent="0.25">
      <c r="B296" s="20" t="s">
        <v>677</v>
      </c>
      <c r="C296" s="85" t="s">
        <v>138</v>
      </c>
      <c r="D296" s="83" t="s">
        <v>312</v>
      </c>
      <c r="E296" s="4" t="s">
        <v>476</v>
      </c>
      <c r="F296" s="86">
        <v>41845.593333333338</v>
      </c>
      <c r="G296" s="26">
        <f>Таблица1[[#This Row],[RRP*, руб. с НДС]]*0.82</f>
        <v>34313.386533333338</v>
      </c>
      <c r="H296" s="142" t="s">
        <v>1494</v>
      </c>
    </row>
    <row r="297" spans="2:8" ht="120" x14ac:dyDescent="0.25">
      <c r="B297" s="20" t="s">
        <v>677</v>
      </c>
      <c r="C297" s="85" t="s">
        <v>139</v>
      </c>
      <c r="D297" s="83" t="s">
        <v>313</v>
      </c>
      <c r="E297" s="4" t="s">
        <v>476</v>
      </c>
      <c r="F297" s="86">
        <v>43096.5</v>
      </c>
      <c r="G297" s="26">
        <f>Таблица1[[#This Row],[RRP*, руб. с НДС]]*0.82</f>
        <v>35339.129999999997</v>
      </c>
      <c r="H297" s="142" t="s">
        <v>1494</v>
      </c>
    </row>
    <row r="298" spans="2:8" ht="120" x14ac:dyDescent="0.25">
      <c r="B298" s="20" t="s">
        <v>677</v>
      </c>
      <c r="C298" s="85" t="s">
        <v>140</v>
      </c>
      <c r="D298" s="83" t="s">
        <v>314</v>
      </c>
      <c r="E298" s="4" t="s">
        <v>477</v>
      </c>
      <c r="F298" s="86">
        <v>47813.02</v>
      </c>
      <c r="G298" s="26">
        <f>Таблица1[[#This Row],[RRP*, руб. с НДС]]*0.82</f>
        <v>39206.676399999997</v>
      </c>
      <c r="H298" s="142" t="s">
        <v>1495</v>
      </c>
    </row>
    <row r="299" spans="2:8" ht="120" x14ac:dyDescent="0.25">
      <c r="B299" s="20" t="s">
        <v>677</v>
      </c>
      <c r="C299" s="85" t="s">
        <v>141</v>
      </c>
      <c r="D299" s="83" t="s">
        <v>315</v>
      </c>
      <c r="E299" s="4" t="s">
        <v>477</v>
      </c>
      <c r="F299" s="86">
        <v>49239.606666666667</v>
      </c>
      <c r="G299" s="26">
        <f>Таблица1[[#This Row],[RRP*, руб. с НДС]]*0.82</f>
        <v>40376.477466666664</v>
      </c>
      <c r="H299" s="142" t="s">
        <v>1495</v>
      </c>
    </row>
    <row r="300" spans="2:8" ht="120" x14ac:dyDescent="0.25">
      <c r="B300" s="20" t="s">
        <v>677</v>
      </c>
      <c r="C300" s="85" t="s">
        <v>142</v>
      </c>
      <c r="D300" s="83" t="s">
        <v>316</v>
      </c>
      <c r="E300" s="4" t="s">
        <v>478</v>
      </c>
      <c r="F300" s="86">
        <v>51979.726666666669</v>
      </c>
      <c r="G300" s="26">
        <f>Таблица1[[#This Row],[RRP*, руб. с НДС]]*0.82</f>
        <v>42623.375866666669</v>
      </c>
      <c r="H300" s="142" t="s">
        <v>1496</v>
      </c>
    </row>
    <row r="301" spans="2:8" ht="120" x14ac:dyDescent="0.25">
      <c r="B301" s="20" t="s">
        <v>677</v>
      </c>
      <c r="C301" s="85" t="s">
        <v>143</v>
      </c>
      <c r="D301" s="83" t="s">
        <v>317</v>
      </c>
      <c r="E301" s="4" t="s">
        <v>478</v>
      </c>
      <c r="F301" s="86">
        <v>53529.94</v>
      </c>
      <c r="G301" s="26">
        <f>Таблица1[[#This Row],[RRP*, руб. с НДС]]*0.82</f>
        <v>43894.550799999997</v>
      </c>
      <c r="H301" s="142" t="s">
        <v>1496</v>
      </c>
    </row>
    <row r="302" spans="2:8" ht="120" x14ac:dyDescent="0.25">
      <c r="B302" s="20" t="s">
        <v>677</v>
      </c>
      <c r="C302" s="85" t="s">
        <v>225</v>
      </c>
      <c r="D302" s="83" t="s">
        <v>318</v>
      </c>
      <c r="E302" s="4" t="s">
        <v>479</v>
      </c>
      <c r="F302" s="86">
        <v>35464.993333333332</v>
      </c>
      <c r="G302" s="26">
        <f>Таблица1[[#This Row],[RRP*, руб. с НДС]]*0.82</f>
        <v>29081.29453333333</v>
      </c>
      <c r="H302" s="142" t="s">
        <v>1497</v>
      </c>
    </row>
    <row r="303" spans="2:8" ht="120" x14ac:dyDescent="0.25">
      <c r="B303" s="20" t="s">
        <v>677</v>
      </c>
      <c r="C303" s="85" t="s">
        <v>226</v>
      </c>
      <c r="D303" s="83" t="s">
        <v>319</v>
      </c>
      <c r="E303" s="4" t="s">
        <v>479</v>
      </c>
      <c r="F303" s="86">
        <v>36522.326666666668</v>
      </c>
      <c r="G303" s="26">
        <f>Таблица1[[#This Row],[RRP*, руб. с НДС]]*0.82</f>
        <v>29948.307866666666</v>
      </c>
      <c r="H303" s="142" t="s">
        <v>1497</v>
      </c>
    </row>
    <row r="304" spans="2:8" ht="120" x14ac:dyDescent="0.25">
      <c r="B304" s="20" t="s">
        <v>677</v>
      </c>
      <c r="C304" s="85" t="s">
        <v>144</v>
      </c>
      <c r="D304" s="83" t="s">
        <v>320</v>
      </c>
      <c r="E304" s="4" t="s">
        <v>480</v>
      </c>
      <c r="F304" s="86">
        <v>43693.486666666671</v>
      </c>
      <c r="G304" s="26">
        <f>Таблица1[[#This Row],[RRP*, руб. с НДС]]*0.82</f>
        <v>35828.659066666667</v>
      </c>
      <c r="H304" s="142" t="s">
        <v>1498</v>
      </c>
    </row>
    <row r="305" spans="2:8" ht="120" x14ac:dyDescent="0.25">
      <c r="B305" s="20" t="s">
        <v>677</v>
      </c>
      <c r="C305" s="85" t="s">
        <v>145</v>
      </c>
      <c r="D305" s="83" t="s">
        <v>321</v>
      </c>
      <c r="E305" s="4" t="s">
        <v>480</v>
      </c>
      <c r="F305" s="86">
        <v>44998.073333333326</v>
      </c>
      <c r="G305" s="26">
        <f>Таблица1[[#This Row],[RRP*, руб. с НДС]]*0.82</f>
        <v>36898.420133333326</v>
      </c>
      <c r="H305" s="142" t="s">
        <v>1499</v>
      </c>
    </row>
    <row r="306" spans="2:8" ht="120" x14ac:dyDescent="0.25">
      <c r="B306" s="20" t="s">
        <v>677</v>
      </c>
      <c r="C306" s="85" t="s">
        <v>146</v>
      </c>
      <c r="D306" s="83" t="s">
        <v>322</v>
      </c>
      <c r="E306" s="4" t="s">
        <v>481</v>
      </c>
      <c r="F306" s="86">
        <v>49900.846666666672</v>
      </c>
      <c r="G306" s="26">
        <f>Таблица1[[#This Row],[RRP*, руб. с НДС]]*0.82</f>
        <v>40918.694266666665</v>
      </c>
      <c r="H306" s="142" t="s">
        <v>1500</v>
      </c>
    </row>
    <row r="307" spans="2:8" ht="120" x14ac:dyDescent="0.25">
      <c r="B307" s="20" t="s">
        <v>677</v>
      </c>
      <c r="C307" s="85" t="s">
        <v>147</v>
      </c>
      <c r="D307" s="83" t="s">
        <v>323</v>
      </c>
      <c r="E307" s="4" t="s">
        <v>481</v>
      </c>
      <c r="F307" s="86">
        <v>51388.433333333327</v>
      </c>
      <c r="G307" s="26">
        <f>Таблица1[[#This Row],[RRP*, руб. с НДС]]*0.82</f>
        <v>42138.515333333329</v>
      </c>
      <c r="H307" s="142" t="s">
        <v>1500</v>
      </c>
    </row>
    <row r="308" spans="2:8" ht="120" x14ac:dyDescent="0.25">
      <c r="B308" s="20" t="s">
        <v>677</v>
      </c>
      <c r="C308" s="85" t="s">
        <v>148</v>
      </c>
      <c r="D308" s="83" t="s">
        <v>324</v>
      </c>
      <c r="E308" s="4" t="s">
        <v>482</v>
      </c>
      <c r="F308" s="86">
        <v>54430.299999999996</v>
      </c>
      <c r="G308" s="26">
        <f>Таблица1[[#This Row],[RRP*, руб. с НДС]]*0.82</f>
        <v>44632.84599999999</v>
      </c>
      <c r="H308" s="142" t="s">
        <v>1501</v>
      </c>
    </row>
    <row r="309" spans="2:8" ht="120" x14ac:dyDescent="0.25">
      <c r="B309" s="20" t="s">
        <v>677</v>
      </c>
      <c r="C309" s="85" t="s">
        <v>149</v>
      </c>
      <c r="D309" s="83" t="s">
        <v>325</v>
      </c>
      <c r="E309" s="4" t="s">
        <v>482</v>
      </c>
      <c r="F309" s="86">
        <v>56256.23333333333</v>
      </c>
      <c r="G309" s="26">
        <f>Таблица1[[#This Row],[RRP*, руб. с НДС]]*0.82</f>
        <v>46130.111333333327</v>
      </c>
      <c r="H309" s="142" t="s">
        <v>1501</v>
      </c>
    </row>
    <row r="310" spans="2:8" ht="120" x14ac:dyDescent="0.25">
      <c r="B310" s="20" t="s">
        <v>677</v>
      </c>
      <c r="C310" s="85" t="s">
        <v>227</v>
      </c>
      <c r="D310" s="83" t="s">
        <v>326</v>
      </c>
      <c r="E310" s="4" t="s">
        <v>483</v>
      </c>
      <c r="F310" s="86">
        <v>16741.246666666666</v>
      </c>
      <c r="G310" s="26">
        <f>Таблица1[[#This Row],[RRP*, руб. с НДС]]*0.82</f>
        <v>13727.822266666666</v>
      </c>
      <c r="H310" s="142" t="s">
        <v>1502</v>
      </c>
    </row>
    <row r="311" spans="2:8" ht="120" x14ac:dyDescent="0.25">
      <c r="B311" s="20" t="s">
        <v>677</v>
      </c>
      <c r="C311" s="85" t="s">
        <v>228</v>
      </c>
      <c r="D311" s="83" t="s">
        <v>327</v>
      </c>
      <c r="E311" s="4" t="s">
        <v>483</v>
      </c>
      <c r="F311" s="86">
        <v>14641.22</v>
      </c>
      <c r="G311" s="26">
        <f>Таблица1[[#This Row],[RRP*, руб. с НДС]]*0.82</f>
        <v>12005.800399999998</v>
      </c>
      <c r="H311" s="142" t="s">
        <v>1502</v>
      </c>
    </row>
    <row r="312" spans="2:8" ht="120" x14ac:dyDescent="0.25">
      <c r="B312" s="20" t="s">
        <v>677</v>
      </c>
      <c r="C312" s="85" t="s">
        <v>150</v>
      </c>
      <c r="D312" s="83" t="s">
        <v>328</v>
      </c>
      <c r="E312" s="4" t="s">
        <v>484</v>
      </c>
      <c r="F312" s="86">
        <v>18030.38</v>
      </c>
      <c r="G312" s="26">
        <f>Таблица1[[#This Row],[RRP*, руб. с НДС]]*0.82</f>
        <v>14784.911599999999</v>
      </c>
      <c r="H312" s="142" t="s">
        <v>1503</v>
      </c>
    </row>
    <row r="313" spans="2:8" ht="120" x14ac:dyDescent="0.25">
      <c r="B313" s="20" t="s">
        <v>677</v>
      </c>
      <c r="C313" s="85" t="s">
        <v>1</v>
      </c>
      <c r="D313" s="83" t="s">
        <v>329</v>
      </c>
      <c r="E313" s="4" t="s">
        <v>484</v>
      </c>
      <c r="F313" s="86">
        <v>15766.06</v>
      </c>
      <c r="G313" s="26">
        <f>Таблица1[[#This Row],[RRP*, руб. с НДС]]*0.82</f>
        <v>12928.169199999998</v>
      </c>
      <c r="H313" s="142" t="s">
        <v>1503</v>
      </c>
    </row>
    <row r="314" spans="2:8" ht="120" x14ac:dyDescent="0.25">
      <c r="B314" s="20" t="s">
        <v>677</v>
      </c>
      <c r="C314" s="85" t="s">
        <v>151</v>
      </c>
      <c r="D314" s="83" t="s">
        <v>330</v>
      </c>
      <c r="E314" s="4" t="s">
        <v>485</v>
      </c>
      <c r="F314" s="86">
        <v>19482.993333333336</v>
      </c>
      <c r="G314" s="26">
        <f>Таблица1[[#This Row],[RRP*, руб. с НДС]]*0.82</f>
        <v>15976.054533333334</v>
      </c>
      <c r="H314" s="142" t="s">
        <v>1504</v>
      </c>
    </row>
    <row r="315" spans="2:8" ht="120" x14ac:dyDescent="0.25">
      <c r="B315" s="20" t="s">
        <v>677</v>
      </c>
      <c r="C315" s="85" t="s">
        <v>152</v>
      </c>
      <c r="D315" s="83" t="s">
        <v>331</v>
      </c>
      <c r="E315" s="4" t="s">
        <v>485</v>
      </c>
      <c r="F315" s="86">
        <v>17039.739999999998</v>
      </c>
      <c r="G315" s="26">
        <f>Таблица1[[#This Row],[RRP*, руб. с НДС]]*0.82</f>
        <v>13972.586799999997</v>
      </c>
      <c r="H315" s="142" t="s">
        <v>1504</v>
      </c>
    </row>
    <row r="316" spans="2:8" ht="120" x14ac:dyDescent="0.25">
      <c r="B316" s="20" t="s">
        <v>677</v>
      </c>
      <c r="C316" s="85" t="s">
        <v>153</v>
      </c>
      <c r="D316" s="83" t="s">
        <v>332</v>
      </c>
      <c r="E316" s="4" t="s">
        <v>486</v>
      </c>
      <c r="F316" s="86">
        <v>22240.193333333333</v>
      </c>
      <c r="G316" s="26">
        <f>Таблица1[[#This Row],[RRP*, руб. с НДС]]*0.82</f>
        <v>18236.958533333331</v>
      </c>
      <c r="H316" s="142" t="s">
        <v>1505</v>
      </c>
    </row>
    <row r="317" spans="2:8" ht="120" x14ac:dyDescent="0.25">
      <c r="B317" s="20" t="s">
        <v>677</v>
      </c>
      <c r="C317" s="85" t="s">
        <v>154</v>
      </c>
      <c r="D317" s="83" t="s">
        <v>333</v>
      </c>
      <c r="E317" s="4" t="s">
        <v>486</v>
      </c>
      <c r="F317" s="86">
        <v>19454.526666666668</v>
      </c>
      <c r="G317" s="26">
        <f>Таблица1[[#This Row],[RRP*, руб. с НДС]]*0.82</f>
        <v>15952.711866666667</v>
      </c>
      <c r="H317" s="142" t="s">
        <v>1505</v>
      </c>
    </row>
    <row r="318" spans="2:8" ht="120" x14ac:dyDescent="0.25">
      <c r="B318" s="20" t="s">
        <v>677</v>
      </c>
      <c r="C318" s="85" t="s">
        <v>229</v>
      </c>
      <c r="D318" s="83" t="s">
        <v>334</v>
      </c>
      <c r="E318" s="4" t="s">
        <v>487</v>
      </c>
      <c r="F318" s="86">
        <v>18092.193333333333</v>
      </c>
      <c r="G318" s="26">
        <f>Таблица1[[#This Row],[RRP*, руб. с НДС]]*0.82</f>
        <v>14835.598533333332</v>
      </c>
      <c r="H318" s="142" t="s">
        <v>1506</v>
      </c>
    </row>
    <row r="319" spans="2:8" ht="120" x14ac:dyDescent="0.25">
      <c r="B319" s="20" t="s">
        <v>677</v>
      </c>
      <c r="C319" s="85" t="s">
        <v>230</v>
      </c>
      <c r="D319" s="83" t="s">
        <v>335</v>
      </c>
      <c r="E319" s="4" t="s">
        <v>487</v>
      </c>
      <c r="F319" s="86">
        <v>15819.74</v>
      </c>
      <c r="G319" s="26">
        <f>Таблица1[[#This Row],[RRP*, руб. с НДС]]*0.82</f>
        <v>12972.186799999999</v>
      </c>
      <c r="H319" s="142" t="s">
        <v>1506</v>
      </c>
    </row>
    <row r="320" spans="2:8" ht="120" x14ac:dyDescent="0.25">
      <c r="B320" s="20" t="s">
        <v>677</v>
      </c>
      <c r="C320" s="85" t="s">
        <v>155</v>
      </c>
      <c r="D320" s="83" t="s">
        <v>336</v>
      </c>
      <c r="E320" s="4" t="s">
        <v>488</v>
      </c>
      <c r="F320" s="86">
        <v>19486.246666666666</v>
      </c>
      <c r="G320" s="26">
        <f>Таблица1[[#This Row],[RRP*, руб. с НДС]]*0.82</f>
        <v>15978.722266666666</v>
      </c>
      <c r="H320" s="142" t="s">
        <v>1507</v>
      </c>
    </row>
    <row r="321" spans="2:8" ht="120" x14ac:dyDescent="0.25">
      <c r="B321" s="20" t="s">
        <v>677</v>
      </c>
      <c r="C321" s="85" t="s">
        <v>156</v>
      </c>
      <c r="D321" s="83" t="s">
        <v>337</v>
      </c>
      <c r="E321" s="4" t="s">
        <v>488</v>
      </c>
      <c r="F321" s="86">
        <v>17040.553333333333</v>
      </c>
      <c r="G321" s="26">
        <f>Таблица1[[#This Row],[RRP*, руб. с НДС]]*0.82</f>
        <v>13973.253733333333</v>
      </c>
      <c r="H321" s="142" t="s">
        <v>1507</v>
      </c>
    </row>
    <row r="322" spans="2:8" ht="120" x14ac:dyDescent="0.25">
      <c r="B322" s="20" t="s">
        <v>677</v>
      </c>
      <c r="C322" s="85" t="s">
        <v>157</v>
      </c>
      <c r="D322" s="83" t="s">
        <v>338</v>
      </c>
      <c r="E322" s="4" t="s">
        <v>489</v>
      </c>
      <c r="F322" s="86">
        <v>21051.913333333334</v>
      </c>
      <c r="G322" s="26">
        <f>Таблица1[[#This Row],[RRP*, руб. с НДС]]*0.82</f>
        <v>17262.568933333332</v>
      </c>
      <c r="H322" s="142" t="s">
        <v>1508</v>
      </c>
    </row>
    <row r="323" spans="2:8" ht="120" x14ac:dyDescent="0.25">
      <c r="B323" s="20" t="s">
        <v>677</v>
      </c>
      <c r="C323" s="85" t="s">
        <v>158</v>
      </c>
      <c r="D323" s="83" t="s">
        <v>339</v>
      </c>
      <c r="E323" s="4" t="s">
        <v>489</v>
      </c>
      <c r="F323" s="86">
        <v>18414.273333333334</v>
      </c>
      <c r="G323" s="26">
        <f>Таблица1[[#This Row],[RRP*, руб. с НДС]]*0.82</f>
        <v>15099.704133333333</v>
      </c>
      <c r="H323" s="142" t="s">
        <v>1508</v>
      </c>
    </row>
    <row r="324" spans="2:8" ht="120" x14ac:dyDescent="0.25">
      <c r="B324" s="20" t="s">
        <v>677</v>
      </c>
      <c r="C324" s="85" t="s">
        <v>159</v>
      </c>
      <c r="D324" s="83" t="s">
        <v>340</v>
      </c>
      <c r="E324" s="4" t="s">
        <v>490</v>
      </c>
      <c r="F324" s="86">
        <v>24031.153333333335</v>
      </c>
      <c r="G324" s="26">
        <f>Таблица1[[#This Row],[RRP*, руб. с НДС]]*0.82</f>
        <v>19705.545733333332</v>
      </c>
      <c r="H324" s="142" t="s">
        <v>1509</v>
      </c>
    </row>
    <row r="325" spans="2:8" ht="120" x14ac:dyDescent="0.25">
      <c r="B325" s="20" t="s">
        <v>677</v>
      </c>
      <c r="C325" s="85" t="s">
        <v>160</v>
      </c>
      <c r="D325" s="83" t="s">
        <v>341</v>
      </c>
      <c r="E325" s="4" t="s">
        <v>490</v>
      </c>
      <c r="F325" s="86">
        <v>21021.82</v>
      </c>
      <c r="G325" s="26">
        <f>Таблица1[[#This Row],[RRP*, руб. с НДС]]*0.82</f>
        <v>17237.892399999997</v>
      </c>
      <c r="H325" s="142" t="s">
        <v>1509</v>
      </c>
    </row>
    <row r="326" spans="2:8" ht="120" x14ac:dyDescent="0.25">
      <c r="B326" s="20" t="s">
        <v>677</v>
      </c>
      <c r="C326" s="85" t="s">
        <v>231</v>
      </c>
      <c r="D326" s="83" t="s">
        <v>342</v>
      </c>
      <c r="E326" s="4" t="s">
        <v>491</v>
      </c>
      <c r="F326" s="86">
        <v>19549.686666666668</v>
      </c>
      <c r="G326" s="26">
        <f>Таблица1[[#This Row],[RRP*, руб. с НДС]]*0.82</f>
        <v>16030.743066666668</v>
      </c>
      <c r="H326" s="142" t="s">
        <v>1510</v>
      </c>
    </row>
    <row r="327" spans="2:8" ht="120" x14ac:dyDescent="0.25">
      <c r="B327" s="20" t="s">
        <v>677</v>
      </c>
      <c r="C327" s="85" t="s">
        <v>232</v>
      </c>
      <c r="D327" s="83" t="s">
        <v>343</v>
      </c>
      <c r="E327" s="4" t="s">
        <v>491</v>
      </c>
      <c r="F327" s="86">
        <v>17096.673333333336</v>
      </c>
      <c r="G327" s="26">
        <f>Таблица1[[#This Row],[RRP*, руб. с НДС]]*0.82</f>
        <v>14019.272133333334</v>
      </c>
      <c r="H327" s="142" t="s">
        <v>1510</v>
      </c>
    </row>
    <row r="328" spans="2:8" ht="120" x14ac:dyDescent="0.25">
      <c r="B328" s="20" t="s">
        <v>677</v>
      </c>
      <c r="C328" s="85" t="s">
        <v>161</v>
      </c>
      <c r="D328" s="83" t="s">
        <v>344</v>
      </c>
      <c r="E328" s="4" t="s">
        <v>492</v>
      </c>
      <c r="F328" s="86">
        <v>21059.23333333333</v>
      </c>
      <c r="G328" s="26">
        <f>Таблица1[[#This Row],[RRP*, руб. с НДС]]*0.82</f>
        <v>17268.57133333333</v>
      </c>
      <c r="H328" s="142" t="s">
        <v>1511</v>
      </c>
    </row>
    <row r="329" spans="2:8" ht="120" x14ac:dyDescent="0.25">
      <c r="B329" s="20" t="s">
        <v>677</v>
      </c>
      <c r="C329" s="85" t="s">
        <v>162</v>
      </c>
      <c r="D329" s="83" t="s">
        <v>345</v>
      </c>
      <c r="E329" s="4" t="s">
        <v>492</v>
      </c>
      <c r="F329" s="86">
        <v>18420.78</v>
      </c>
      <c r="G329" s="26">
        <f>Таблица1[[#This Row],[RRP*, руб. с НДС]]*0.82</f>
        <v>15105.039599999998</v>
      </c>
      <c r="H329" s="142" t="s">
        <v>1511</v>
      </c>
    </row>
    <row r="330" spans="2:8" ht="120" x14ac:dyDescent="0.25">
      <c r="B330" s="20" t="s">
        <v>677</v>
      </c>
      <c r="C330" s="85" t="s">
        <v>163</v>
      </c>
      <c r="D330" s="83" t="s">
        <v>346</v>
      </c>
      <c r="E330" s="4" t="s">
        <v>493</v>
      </c>
      <c r="F330" s="86">
        <v>22331.286666666663</v>
      </c>
      <c r="G330" s="26">
        <f>Таблица1[[#This Row],[RRP*, руб. с НДС]]*0.82</f>
        <v>18311.655066666663</v>
      </c>
      <c r="H330" s="142" t="s">
        <v>1512</v>
      </c>
    </row>
    <row r="331" spans="2:8" ht="120" x14ac:dyDescent="0.25">
      <c r="B331" s="20" t="s">
        <v>677</v>
      </c>
      <c r="C331" s="85" t="s">
        <v>164</v>
      </c>
      <c r="D331" s="83" t="s">
        <v>347</v>
      </c>
      <c r="E331" s="4" t="s">
        <v>493</v>
      </c>
      <c r="F331" s="86">
        <v>19535.046666666665</v>
      </c>
      <c r="G331" s="26">
        <f>Таблица1[[#This Row],[RRP*, руб. с НДС]]*0.82</f>
        <v>16018.738266666665</v>
      </c>
      <c r="H331" s="142" t="s">
        <v>1512</v>
      </c>
    </row>
    <row r="332" spans="2:8" ht="120" x14ac:dyDescent="0.25">
      <c r="B332" s="20" t="s">
        <v>677</v>
      </c>
      <c r="C332" s="85" t="s">
        <v>165</v>
      </c>
      <c r="D332" s="83" t="s">
        <v>348</v>
      </c>
      <c r="E332" s="4" t="s">
        <v>494</v>
      </c>
      <c r="F332" s="86">
        <v>25491.899999999998</v>
      </c>
      <c r="G332" s="26">
        <f>Таблица1[[#This Row],[RRP*, руб. с НДС]]*0.82</f>
        <v>20903.357999999997</v>
      </c>
      <c r="H332" s="142" t="s">
        <v>1513</v>
      </c>
    </row>
    <row r="333" spans="2:8" ht="120" x14ac:dyDescent="0.25">
      <c r="B333" s="20" t="s">
        <v>677</v>
      </c>
      <c r="C333" s="85" t="s">
        <v>166</v>
      </c>
      <c r="D333" s="83" t="s">
        <v>349</v>
      </c>
      <c r="E333" s="4" t="s">
        <v>494</v>
      </c>
      <c r="F333" s="86">
        <v>22297.94</v>
      </c>
      <c r="G333" s="26">
        <f>Таблица1[[#This Row],[RRP*, руб. с НДС]]*0.82</f>
        <v>18284.310799999999</v>
      </c>
      <c r="H333" s="142" t="s">
        <v>1513</v>
      </c>
    </row>
    <row r="334" spans="2:8" ht="120" x14ac:dyDescent="0.25">
      <c r="B334" s="20" t="s">
        <v>677</v>
      </c>
      <c r="C334" s="85" t="s">
        <v>233</v>
      </c>
      <c r="D334" s="83" t="s">
        <v>350</v>
      </c>
      <c r="E334" s="4" t="s">
        <v>495</v>
      </c>
      <c r="F334" s="86">
        <v>20549.273333333334</v>
      </c>
      <c r="G334" s="26">
        <f>Таблица1[[#This Row],[RRP*, руб. с НДС]]*0.82</f>
        <v>16850.404133333333</v>
      </c>
      <c r="H334" s="142" t="s">
        <v>1514</v>
      </c>
    </row>
    <row r="335" spans="2:8" ht="120" x14ac:dyDescent="0.25">
      <c r="B335" s="20" t="s">
        <v>677</v>
      </c>
      <c r="C335" s="85" t="s">
        <v>234</v>
      </c>
      <c r="D335" s="83" t="s">
        <v>351</v>
      </c>
      <c r="E335" s="4" t="s">
        <v>495</v>
      </c>
      <c r="F335" s="86">
        <v>17978.326666666668</v>
      </c>
      <c r="G335" s="26">
        <f>Таблица1[[#This Row],[RRP*, руб. с НДС]]*0.82</f>
        <v>14742.227866666666</v>
      </c>
      <c r="H335" s="142" t="s">
        <v>1514</v>
      </c>
    </row>
    <row r="336" spans="2:8" ht="120" x14ac:dyDescent="0.25">
      <c r="B336" s="20" t="s">
        <v>677</v>
      </c>
      <c r="C336" s="85" t="s">
        <v>167</v>
      </c>
      <c r="D336" s="83" t="s">
        <v>352</v>
      </c>
      <c r="E336" s="4" t="s">
        <v>496</v>
      </c>
      <c r="F336" s="86">
        <v>22138.526666666668</v>
      </c>
      <c r="G336" s="26">
        <f>Таблица1[[#This Row],[RRP*, руб. с НДС]]*0.82</f>
        <v>18153.591866666666</v>
      </c>
      <c r="H336" s="142" t="s">
        <v>1515</v>
      </c>
    </row>
    <row r="337" spans="2:8" ht="120" x14ac:dyDescent="0.25">
      <c r="B337" s="20" t="s">
        <v>677</v>
      </c>
      <c r="C337" s="85" t="s">
        <v>168</v>
      </c>
      <c r="D337" s="83" t="s">
        <v>353</v>
      </c>
      <c r="E337" s="4" t="s">
        <v>496</v>
      </c>
      <c r="F337" s="86">
        <v>19360.993333333328</v>
      </c>
      <c r="G337" s="26">
        <f>Таблица1[[#This Row],[RRP*, руб. с НДС]]*0.82</f>
        <v>15876.014533333328</v>
      </c>
      <c r="H337" s="142" t="s">
        <v>1515</v>
      </c>
    </row>
    <row r="338" spans="2:8" ht="120" x14ac:dyDescent="0.25">
      <c r="B338" s="20" t="s">
        <v>677</v>
      </c>
      <c r="C338" s="85" t="s">
        <v>169</v>
      </c>
      <c r="D338" s="83" t="s">
        <v>354</v>
      </c>
      <c r="E338" s="4" t="s">
        <v>497</v>
      </c>
      <c r="F338" s="86">
        <v>23459.38</v>
      </c>
      <c r="G338" s="26">
        <f>Таблица1[[#This Row],[RRP*, руб. с НДС]]*0.82</f>
        <v>19236.691599999998</v>
      </c>
      <c r="H338" s="142" t="s">
        <v>1516</v>
      </c>
    </row>
    <row r="339" spans="2:8" ht="120" x14ac:dyDescent="0.25">
      <c r="B339" s="20" t="s">
        <v>677</v>
      </c>
      <c r="C339" s="85" t="s">
        <v>170</v>
      </c>
      <c r="D339" s="83" t="s">
        <v>355</v>
      </c>
      <c r="E339" s="4" t="s">
        <v>497</v>
      </c>
      <c r="F339" s="86">
        <v>20521.62</v>
      </c>
      <c r="G339" s="26">
        <f>Таблица1[[#This Row],[RRP*, руб. с НДС]]*0.82</f>
        <v>16827.7284</v>
      </c>
      <c r="H339" s="142" t="s">
        <v>1516</v>
      </c>
    </row>
    <row r="340" spans="2:8" ht="120" x14ac:dyDescent="0.25">
      <c r="B340" s="20" t="s">
        <v>677</v>
      </c>
      <c r="C340" s="85" t="s">
        <v>171</v>
      </c>
      <c r="D340" s="83" t="s">
        <v>356</v>
      </c>
      <c r="E340" s="4" t="s">
        <v>498</v>
      </c>
      <c r="F340" s="86">
        <v>26777.78</v>
      </c>
      <c r="G340" s="26">
        <f>Таблица1[[#This Row],[RRP*, руб. с НДС]]*0.82</f>
        <v>21957.779599999998</v>
      </c>
      <c r="H340" s="142" t="s">
        <v>1517</v>
      </c>
    </row>
    <row r="341" spans="2:8" ht="120" x14ac:dyDescent="0.25">
      <c r="B341" s="20" t="s">
        <v>677</v>
      </c>
      <c r="C341" s="85" t="s">
        <v>172</v>
      </c>
      <c r="D341" s="83" t="s">
        <v>357</v>
      </c>
      <c r="E341" s="4" t="s">
        <v>498</v>
      </c>
      <c r="F341" s="86">
        <v>23425.22</v>
      </c>
      <c r="G341" s="26">
        <f>Таблица1[[#This Row],[RRP*, руб. с НДС]]*0.82</f>
        <v>19208.680400000001</v>
      </c>
      <c r="H341" s="142" t="s">
        <v>1517</v>
      </c>
    </row>
  </sheetData>
  <autoFilter ref="G14:H341" xr:uid="{00000000-0009-0000-0000-000006000000}"/>
  <mergeCells count="2">
    <mergeCell ref="B1:B13"/>
    <mergeCell ref="C11:F11"/>
  </mergeCells>
  <phoneticPr fontId="5" type="noConversion"/>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K97"/>
  <sheetViews>
    <sheetView topLeftCell="A7" zoomScale="70" zoomScaleNormal="70" workbookViewId="0">
      <selection activeCell="G15" sqref="G15"/>
    </sheetView>
  </sheetViews>
  <sheetFormatPr defaultColWidth="8.7109375" defaultRowHeight="15" x14ac:dyDescent="0.25"/>
  <cols>
    <col min="1" max="1" width="3.85546875" style="98" customWidth="1"/>
    <col min="2" max="2" width="32.42578125" style="53" customWidth="1"/>
    <col min="3" max="3" width="23.85546875" style="8" customWidth="1"/>
    <col min="4" max="4" width="50.28515625" style="8" customWidth="1"/>
    <col min="5" max="5" width="14.5703125" style="8" bestFit="1" customWidth="1"/>
    <col min="6" max="6" width="14.42578125" style="8" customWidth="1"/>
    <col min="7" max="7" width="12.28515625" style="8" customWidth="1"/>
    <col min="8" max="8" width="87.7109375" style="53" customWidth="1"/>
    <col min="9" max="16384" width="8.7109375" style="53"/>
  </cols>
  <sheetData>
    <row r="2" spans="1:11" ht="15.75" x14ac:dyDescent="0.25">
      <c r="B2" s="259"/>
      <c r="C2" s="7"/>
    </row>
    <row r="3" spans="1:11" ht="15.75" x14ac:dyDescent="0.25">
      <c r="B3" s="259"/>
      <c r="C3" s="7"/>
      <c r="D3" s="7"/>
      <c r="E3" s="7"/>
    </row>
    <row r="4" spans="1:11" ht="15.75" x14ac:dyDescent="0.25">
      <c r="B4" s="259"/>
      <c r="C4" s="7"/>
      <c r="D4" s="7"/>
      <c r="E4" s="7"/>
    </row>
    <row r="5" spans="1:11" ht="15.75" x14ac:dyDescent="0.25">
      <c r="B5" s="259"/>
      <c r="C5" s="7"/>
      <c r="D5" s="7"/>
      <c r="E5" s="7"/>
    </row>
    <row r="6" spans="1:11" ht="15.75" x14ac:dyDescent="0.25">
      <c r="B6" s="259"/>
      <c r="C6" s="7"/>
      <c r="D6" s="7"/>
      <c r="E6" s="7"/>
    </row>
    <row r="7" spans="1:11" ht="15.75" x14ac:dyDescent="0.25">
      <c r="B7" s="259"/>
      <c r="C7" s="7"/>
      <c r="D7" s="7"/>
      <c r="E7" s="7"/>
    </row>
    <row r="8" spans="1:11" ht="15.75" x14ac:dyDescent="0.25">
      <c r="B8" s="259"/>
      <c r="C8" s="7"/>
      <c r="D8" s="7"/>
      <c r="E8" s="7"/>
    </row>
    <row r="9" spans="1:11" ht="15.75" x14ac:dyDescent="0.25">
      <c r="B9" s="259"/>
      <c r="C9" s="7"/>
      <c r="D9" s="7"/>
      <c r="E9" s="7"/>
    </row>
    <row r="10" spans="1:11" ht="21" x14ac:dyDescent="0.25">
      <c r="B10" s="259"/>
      <c r="D10" s="253" t="s">
        <v>2091</v>
      </c>
      <c r="E10" s="253"/>
      <c r="F10" s="253"/>
      <c r="G10" s="253"/>
    </row>
    <row r="11" spans="1:11" ht="21" x14ac:dyDescent="0.25">
      <c r="B11" s="259"/>
      <c r="C11" s="6"/>
      <c r="D11" s="6"/>
      <c r="E11" s="6"/>
      <c r="F11" s="6"/>
    </row>
    <row r="12" spans="1:11" ht="15.75" x14ac:dyDescent="0.25">
      <c r="B12" s="259"/>
      <c r="C12" s="43"/>
      <c r="D12" s="43"/>
      <c r="E12" s="43"/>
      <c r="F12" s="43"/>
    </row>
    <row r="13" spans="1:11" ht="55.5" customHeight="1" x14ac:dyDescent="0.25">
      <c r="A13" s="120"/>
      <c r="B13" s="87" t="s">
        <v>1266</v>
      </c>
      <c r="C13" s="88" t="s">
        <v>4</v>
      </c>
      <c r="D13" s="89" t="s">
        <v>235</v>
      </c>
      <c r="E13" s="89" t="s">
        <v>358</v>
      </c>
      <c r="F13" s="90" t="s">
        <v>2170</v>
      </c>
      <c r="G13" s="72" t="str">
        <f>CONCATENATE("Цена с учетом скидки ",Содержание!$D$12,"%")</f>
        <v>Цена с учетом скидки 0%</v>
      </c>
      <c r="H13" s="79" t="s">
        <v>675</v>
      </c>
    </row>
    <row r="14" spans="1:11" ht="55.5" customHeight="1" x14ac:dyDescent="0.25">
      <c r="A14" s="163"/>
      <c r="B14" s="127"/>
      <c r="C14" s="127"/>
      <c r="D14" s="164" t="s">
        <v>2184</v>
      </c>
      <c r="E14" s="117"/>
      <c r="F14" s="128"/>
      <c r="G14" s="152"/>
      <c r="H14" s="157"/>
      <c r="K14" s="164"/>
    </row>
    <row r="15" spans="1:11" ht="60" x14ac:dyDescent="0.25">
      <c r="A15" s="99"/>
      <c r="B15" s="126" t="s">
        <v>1268</v>
      </c>
      <c r="C15" s="127" t="s">
        <v>7</v>
      </c>
      <c r="D15" s="94" t="s">
        <v>399</v>
      </c>
      <c r="E15" s="117" t="s">
        <v>507</v>
      </c>
      <c r="F15" s="128">
        <v>4127.9411666666665</v>
      </c>
      <c r="G15" s="26">
        <f>(1-Содержание!$D$12/100)*Таблица9[[#This Row],[RRP*,  руб. с НДС]]</f>
        <v>4127.9411666666665</v>
      </c>
      <c r="H15" s="11" t="s">
        <v>1310</v>
      </c>
      <c r="J15" s="53" t="s">
        <v>1634</v>
      </c>
    </row>
    <row r="16" spans="1:11" ht="60" x14ac:dyDescent="0.25">
      <c r="A16" s="99"/>
      <c r="B16" s="126" t="s">
        <v>1268</v>
      </c>
      <c r="C16" s="127" t="s">
        <v>8</v>
      </c>
      <c r="D16" s="94" t="s">
        <v>401</v>
      </c>
      <c r="E16" s="117" t="s">
        <v>509</v>
      </c>
      <c r="F16" s="128">
        <v>5039.403166666666</v>
      </c>
      <c r="G16" s="26">
        <f>(1-Содержание!$D$12/100)*Таблица9[[#This Row],[RRP*,  руб. с НДС]]</f>
        <v>5039.403166666666</v>
      </c>
      <c r="H16" s="11" t="s">
        <v>1312</v>
      </c>
    </row>
    <row r="17" spans="1:8" ht="60" x14ac:dyDescent="0.25">
      <c r="A17" s="99"/>
      <c r="B17" s="126" t="s">
        <v>1268</v>
      </c>
      <c r="C17" s="127" t="s">
        <v>9</v>
      </c>
      <c r="D17" s="94" t="s">
        <v>403</v>
      </c>
      <c r="E17" s="117" t="s">
        <v>511</v>
      </c>
      <c r="F17" s="128">
        <v>4276.7811666666666</v>
      </c>
      <c r="G17" s="26">
        <f>(1-Содержание!$D$12/100)*Таблица9[[#This Row],[RRP*,  руб. с НДС]]</f>
        <v>4276.7811666666666</v>
      </c>
      <c r="H17" s="11" t="s">
        <v>1314</v>
      </c>
    </row>
    <row r="18" spans="1:8" ht="60" x14ac:dyDescent="0.25">
      <c r="A18" s="99"/>
      <c r="B18" s="126" t="s">
        <v>1268</v>
      </c>
      <c r="C18" s="127" t="s">
        <v>10</v>
      </c>
      <c r="D18" s="94" t="s">
        <v>405</v>
      </c>
      <c r="E18" s="117" t="s">
        <v>513</v>
      </c>
      <c r="F18" s="128">
        <v>5262.9376666666667</v>
      </c>
      <c r="G18" s="26">
        <f>(1-Содержание!$D$12/100)*Таблица9[[#This Row],[RRP*,  руб. с НДС]]</f>
        <v>5262.9376666666667</v>
      </c>
      <c r="H18" s="11" t="s">
        <v>1316</v>
      </c>
    </row>
    <row r="19" spans="1:8" ht="60" x14ac:dyDescent="0.25">
      <c r="A19" s="99"/>
      <c r="B19" s="126" t="s">
        <v>1268</v>
      </c>
      <c r="C19" s="127" t="s">
        <v>12</v>
      </c>
      <c r="D19" s="94" t="s">
        <v>407</v>
      </c>
      <c r="E19" s="117" t="s">
        <v>515</v>
      </c>
      <c r="F19" s="128">
        <v>4444.1346666666659</v>
      </c>
      <c r="G19" s="26">
        <f>(1-Содержание!$D$12/100)*Таблица9[[#This Row],[RRP*,  руб. с НДС]]</f>
        <v>4444.1346666666659</v>
      </c>
      <c r="H19" s="11" t="s">
        <v>1318</v>
      </c>
    </row>
    <row r="20" spans="1:8" ht="60" x14ac:dyDescent="0.25">
      <c r="A20" s="99"/>
      <c r="B20" s="126" t="s">
        <v>1268</v>
      </c>
      <c r="C20" s="127" t="s">
        <v>13</v>
      </c>
      <c r="D20" s="94" t="s">
        <v>409</v>
      </c>
      <c r="E20" s="117" t="s">
        <v>517</v>
      </c>
      <c r="F20" s="128">
        <v>5506.8766666666661</v>
      </c>
      <c r="G20" s="26">
        <f>(1-Содержание!$D$12/100)*Таблица9[[#This Row],[RRP*,  руб. с НДС]]</f>
        <v>5506.8766666666661</v>
      </c>
      <c r="H20" s="11" t="s">
        <v>1320</v>
      </c>
    </row>
    <row r="21" spans="1:8" ht="60" x14ac:dyDescent="0.25">
      <c r="A21" s="99"/>
      <c r="B21" s="126" t="s">
        <v>1268</v>
      </c>
      <c r="C21" s="127" t="s">
        <v>14</v>
      </c>
      <c r="D21" s="94" t="s">
        <v>411</v>
      </c>
      <c r="E21" s="117" t="s">
        <v>519</v>
      </c>
      <c r="F21" s="128">
        <v>4588.7961666666661</v>
      </c>
      <c r="G21" s="26">
        <f>(1-Содержание!$D$12/100)*Таблица9[[#This Row],[RRP*,  руб. с НДС]]</f>
        <v>4588.7961666666661</v>
      </c>
      <c r="H21" s="11" t="s">
        <v>1322</v>
      </c>
    </row>
    <row r="22" spans="1:8" ht="60" x14ac:dyDescent="0.25">
      <c r="A22" s="99"/>
      <c r="B22" s="126" t="s">
        <v>1268</v>
      </c>
      <c r="C22" s="127" t="s">
        <v>15</v>
      </c>
      <c r="D22" s="94" t="s">
        <v>413</v>
      </c>
      <c r="E22" s="117" t="s">
        <v>521</v>
      </c>
      <c r="F22" s="128">
        <v>5757.4341666666651</v>
      </c>
      <c r="G22" s="26">
        <f>(1-Содержание!$D$12/100)*Таблица9[[#This Row],[RRP*,  руб. с НДС]]</f>
        <v>5757.4341666666651</v>
      </c>
      <c r="H22" s="11" t="s">
        <v>1324</v>
      </c>
    </row>
    <row r="23" spans="1:8" ht="60" x14ac:dyDescent="0.25">
      <c r="A23" s="99"/>
      <c r="B23" s="126" t="s">
        <v>1268</v>
      </c>
      <c r="C23" s="127" t="s">
        <v>16</v>
      </c>
      <c r="D23" s="94" t="s">
        <v>415</v>
      </c>
      <c r="E23" s="117" t="s">
        <v>523</v>
      </c>
      <c r="F23" s="128">
        <v>4865.8276666666661</v>
      </c>
      <c r="G23" s="26">
        <f>(1-Содержание!$D$12/100)*Таблица9[[#This Row],[RRP*,  руб. с НДС]]</f>
        <v>4865.8276666666661</v>
      </c>
      <c r="H23" s="11" t="s">
        <v>1326</v>
      </c>
    </row>
    <row r="24" spans="1:8" ht="60" x14ac:dyDescent="0.25">
      <c r="A24" s="99"/>
      <c r="B24" s="126" t="s">
        <v>1268</v>
      </c>
      <c r="C24" s="127" t="s">
        <v>17</v>
      </c>
      <c r="D24" s="94" t="s">
        <v>417</v>
      </c>
      <c r="E24" s="117" t="s">
        <v>525</v>
      </c>
      <c r="F24" s="128">
        <v>6007.0461666666652</v>
      </c>
      <c r="G24" s="26">
        <f>(1-Содержание!$D$12/100)*Таблица9[[#This Row],[RRP*,  руб. с НДС]]</f>
        <v>6007.0461666666652</v>
      </c>
      <c r="H24" s="11" t="s">
        <v>1328</v>
      </c>
    </row>
    <row r="25" spans="1:8" ht="60" x14ac:dyDescent="0.25">
      <c r="A25" s="99"/>
      <c r="B25" s="126" t="s">
        <v>1268</v>
      </c>
      <c r="C25" s="127" t="s">
        <v>18</v>
      </c>
      <c r="D25" s="94" t="s">
        <v>419</v>
      </c>
      <c r="E25" s="117" t="s">
        <v>527</v>
      </c>
      <c r="F25" s="128">
        <v>5002.925166666666</v>
      </c>
      <c r="G25" s="26">
        <f>(1-Содержание!$D$12/100)*Таблица9[[#This Row],[RRP*,  руб. с НДС]]</f>
        <v>5002.925166666666</v>
      </c>
      <c r="H25" s="11" t="s">
        <v>1330</v>
      </c>
    </row>
    <row r="26" spans="1:8" ht="60" x14ac:dyDescent="0.25">
      <c r="A26" s="99"/>
      <c r="B26" s="126" t="s">
        <v>1268</v>
      </c>
      <c r="C26" s="127" t="s">
        <v>19</v>
      </c>
      <c r="D26" s="94" t="s">
        <v>421</v>
      </c>
      <c r="E26" s="117" t="s">
        <v>529</v>
      </c>
      <c r="F26" s="128">
        <v>6261.3856666666661</v>
      </c>
      <c r="G26" s="26">
        <f>(1-Содержание!$D$12/100)*Таблица9[[#This Row],[RRP*,  руб. с НДС]]</f>
        <v>6261.3856666666661</v>
      </c>
      <c r="H26" s="11" t="s">
        <v>1332</v>
      </c>
    </row>
    <row r="27" spans="1:8" ht="60" x14ac:dyDescent="0.25">
      <c r="A27" s="99"/>
      <c r="B27" s="126" t="s">
        <v>1268</v>
      </c>
      <c r="C27" s="127" t="s">
        <v>22</v>
      </c>
      <c r="D27" s="94" t="s">
        <v>423</v>
      </c>
      <c r="E27" s="117" t="s">
        <v>531</v>
      </c>
      <c r="F27" s="128">
        <v>3117.5981666666662</v>
      </c>
      <c r="G27" s="26">
        <f>(1-Содержание!$D$12/100)*Таблица9[[#This Row],[RRP*,  руб. с НДС]]</f>
        <v>3117.5981666666662</v>
      </c>
      <c r="H27" s="11" t="s">
        <v>1334</v>
      </c>
    </row>
    <row r="28" spans="1:8" ht="60" x14ac:dyDescent="0.25">
      <c r="A28" s="99"/>
      <c r="B28" s="126" t="s">
        <v>1268</v>
      </c>
      <c r="C28" s="127" t="s">
        <v>23</v>
      </c>
      <c r="D28" s="94" t="s">
        <v>425</v>
      </c>
      <c r="E28" s="117" t="s">
        <v>533</v>
      </c>
      <c r="F28" s="128">
        <v>3956.2566666666662</v>
      </c>
      <c r="G28" s="26">
        <f>(1-Содержание!$D$12/100)*Таблица9[[#This Row],[RRP*,  руб. с НДС]]</f>
        <v>3956.2566666666662</v>
      </c>
      <c r="H28" s="11" t="s">
        <v>1336</v>
      </c>
    </row>
    <row r="29" spans="1:8" ht="60" x14ac:dyDescent="0.25">
      <c r="A29" s="99"/>
      <c r="B29" s="126" t="s">
        <v>1268</v>
      </c>
      <c r="C29" s="127" t="s">
        <v>24</v>
      </c>
      <c r="D29" s="94" t="s">
        <v>427</v>
      </c>
      <c r="E29" s="117" t="s">
        <v>535</v>
      </c>
      <c r="F29" s="128">
        <v>3436.2316666666661</v>
      </c>
      <c r="G29" s="26">
        <f>(1-Содержание!$D$12/100)*Таблица9[[#This Row],[RRP*,  руб. с НДС]]</f>
        <v>3436.2316666666661</v>
      </c>
      <c r="H29" s="11" t="s">
        <v>1338</v>
      </c>
    </row>
    <row r="30" spans="1:8" ht="60" x14ac:dyDescent="0.25">
      <c r="A30" s="99"/>
      <c r="B30" s="126" t="s">
        <v>1268</v>
      </c>
      <c r="C30" s="127" t="s">
        <v>25</v>
      </c>
      <c r="D30" s="94" t="s">
        <v>429</v>
      </c>
      <c r="E30" s="117" t="s">
        <v>537</v>
      </c>
      <c r="F30" s="128">
        <v>4365.6581666666661</v>
      </c>
      <c r="G30" s="26">
        <f>(1-Содержание!$D$12/100)*Таблица9[[#This Row],[RRP*,  руб. с НДС]]</f>
        <v>4365.6581666666661</v>
      </c>
      <c r="H30" s="11" t="s">
        <v>1340</v>
      </c>
    </row>
    <row r="31" spans="1:8" ht="60" x14ac:dyDescent="0.25">
      <c r="A31" s="99"/>
      <c r="B31" s="126" t="s">
        <v>1268</v>
      </c>
      <c r="C31" s="127" t="s">
        <v>26</v>
      </c>
      <c r="D31" s="94" t="s">
        <v>431</v>
      </c>
      <c r="E31" s="117" t="s">
        <v>539</v>
      </c>
      <c r="F31" s="128">
        <v>3751.0831666666659</v>
      </c>
      <c r="G31" s="26">
        <f>(1-Содержание!$D$12/100)*Таблица9[[#This Row],[RRP*,  руб. с НДС]]</f>
        <v>3751.0831666666659</v>
      </c>
      <c r="H31" s="11" t="s">
        <v>1342</v>
      </c>
    </row>
    <row r="32" spans="1:8" ht="60" x14ac:dyDescent="0.25">
      <c r="A32" s="99"/>
      <c r="B32" s="126" t="s">
        <v>1268</v>
      </c>
      <c r="C32" s="127" t="s">
        <v>27</v>
      </c>
      <c r="D32" s="94" t="s">
        <v>433</v>
      </c>
      <c r="E32" s="117" t="s">
        <v>541</v>
      </c>
      <c r="F32" s="128">
        <v>4771.2776666666659</v>
      </c>
      <c r="G32" s="26">
        <f>(1-Содержание!$D$12/100)*Таблица9[[#This Row],[RRP*,  руб. с НДС]]</f>
        <v>4771.2776666666659</v>
      </c>
      <c r="H32" s="11" t="s">
        <v>1344</v>
      </c>
    </row>
    <row r="33" spans="1:8" ht="60" x14ac:dyDescent="0.25">
      <c r="A33" s="99"/>
      <c r="B33" s="126" t="s">
        <v>1268</v>
      </c>
      <c r="C33" s="127" t="s">
        <v>28</v>
      </c>
      <c r="D33" s="94" t="s">
        <v>435</v>
      </c>
      <c r="E33" s="117" t="s">
        <v>543</v>
      </c>
      <c r="F33" s="128">
        <v>3928.8371666666662</v>
      </c>
      <c r="G33" s="26">
        <f>(1-Содержание!$D$12/100)*Таблица9[[#This Row],[RRP*,  руб. с НДС]]</f>
        <v>3928.8371666666662</v>
      </c>
      <c r="H33" s="11" t="s">
        <v>1346</v>
      </c>
    </row>
    <row r="34" spans="1:8" ht="60" x14ac:dyDescent="0.25">
      <c r="A34" s="99"/>
      <c r="B34" s="126" t="s">
        <v>1268</v>
      </c>
      <c r="C34" s="127" t="s">
        <v>29</v>
      </c>
      <c r="D34" s="94" t="s">
        <v>437</v>
      </c>
      <c r="E34" s="117" t="s">
        <v>545</v>
      </c>
      <c r="F34" s="128">
        <v>4896.0836666666664</v>
      </c>
      <c r="G34" s="26">
        <f>(1-Содержание!$D$12/100)*Таблица9[[#This Row],[RRP*,  руб. с НДС]]</f>
        <v>4896.0836666666664</v>
      </c>
      <c r="H34" s="11" t="s">
        <v>1348</v>
      </c>
    </row>
    <row r="35" spans="1:8" ht="39.950000000000003" customHeight="1" x14ac:dyDescent="0.25">
      <c r="A35" s="99"/>
      <c r="B35" s="127"/>
      <c r="C35" s="127"/>
      <c r="D35" s="164" t="s">
        <v>2185</v>
      </c>
      <c r="E35" s="117"/>
      <c r="F35" s="128"/>
      <c r="G35" s="26"/>
      <c r="H35" s="11"/>
    </row>
    <row r="36" spans="1:8" ht="60" x14ac:dyDescent="0.25">
      <c r="B36" s="126" t="s">
        <v>1269</v>
      </c>
      <c r="C36" s="127" t="s">
        <v>49</v>
      </c>
      <c r="D36" s="94" t="s">
        <v>400</v>
      </c>
      <c r="E36" s="117" t="s">
        <v>508</v>
      </c>
      <c r="F36" s="128">
        <v>8992.5386666666654</v>
      </c>
      <c r="G36" s="26">
        <f>(1-Содержание!$D$12/100)*Таблица9[[#This Row],[RRP*,  руб. с НДС]]</f>
        <v>8992.5386666666654</v>
      </c>
      <c r="H36" s="11" t="s">
        <v>1311</v>
      </c>
    </row>
    <row r="37" spans="1:8" ht="60" x14ac:dyDescent="0.25">
      <c r="B37" s="126" t="s">
        <v>1269</v>
      </c>
      <c r="C37" s="127" t="s">
        <v>50</v>
      </c>
      <c r="D37" s="94" t="s">
        <v>402</v>
      </c>
      <c r="E37" s="117" t="s">
        <v>510</v>
      </c>
      <c r="F37" s="128">
        <v>11264.575166666666</v>
      </c>
      <c r="G37" s="26">
        <f>(1-Содержание!$D$12/100)*Таблица9[[#This Row],[RRP*,  руб. с НДС]]</f>
        <v>11264.575166666666</v>
      </c>
      <c r="H37" s="11" t="s">
        <v>1313</v>
      </c>
    </row>
    <row r="38" spans="1:8" ht="60" x14ac:dyDescent="0.25">
      <c r="B38" s="126" t="s">
        <v>1269</v>
      </c>
      <c r="C38" s="127" t="s">
        <v>51</v>
      </c>
      <c r="D38" s="94" t="s">
        <v>404</v>
      </c>
      <c r="E38" s="117" t="s">
        <v>512</v>
      </c>
      <c r="F38" s="128">
        <v>9456.2301666666644</v>
      </c>
      <c r="G38" s="26">
        <f>(1-Содержание!$D$12/100)*Таблица9[[#This Row],[RRP*,  руб. с НДС]]</f>
        <v>9456.2301666666644</v>
      </c>
      <c r="H38" s="11" t="s">
        <v>1315</v>
      </c>
    </row>
    <row r="39" spans="1:8" ht="60" x14ac:dyDescent="0.25">
      <c r="B39" s="126" t="s">
        <v>1269</v>
      </c>
      <c r="C39" s="127" t="s">
        <v>52</v>
      </c>
      <c r="D39" s="94" t="s">
        <v>406</v>
      </c>
      <c r="E39" s="117" t="s">
        <v>514</v>
      </c>
      <c r="F39" s="128">
        <v>11849.290666666666</v>
      </c>
      <c r="G39" s="26">
        <f>(1-Содержание!$D$12/100)*Таблица9[[#This Row],[RRP*,  руб. с НДС]]</f>
        <v>11849.290666666666</v>
      </c>
      <c r="H39" s="11" t="s">
        <v>1317</v>
      </c>
    </row>
    <row r="40" spans="1:8" ht="60" x14ac:dyDescent="0.25">
      <c r="B40" s="126" t="s">
        <v>1269</v>
      </c>
      <c r="C40" s="127" t="s">
        <v>21</v>
      </c>
      <c r="D40" s="94" t="s">
        <v>408</v>
      </c>
      <c r="E40" s="117" t="s">
        <v>516</v>
      </c>
      <c r="F40" s="128">
        <v>9940.3261666666658</v>
      </c>
      <c r="G40" s="26">
        <f>(1-Содержание!$D$12/100)*Таблица9[[#This Row],[RRP*,  руб. с НДС]]</f>
        <v>9940.3261666666658</v>
      </c>
      <c r="H40" s="11" t="s">
        <v>1319</v>
      </c>
    </row>
    <row r="41" spans="1:8" ht="60" x14ac:dyDescent="0.25">
      <c r="B41" s="126" t="s">
        <v>1269</v>
      </c>
      <c r="C41" s="127" t="s">
        <v>53</v>
      </c>
      <c r="D41" s="94" t="s">
        <v>410</v>
      </c>
      <c r="E41" s="117" t="s">
        <v>518</v>
      </c>
      <c r="F41" s="128">
        <v>12458.192666666664</v>
      </c>
      <c r="G41" s="26">
        <f>(1-Содержание!$D$12/100)*Таблица9[[#This Row],[RRP*,  руб. с НДС]]</f>
        <v>12458.192666666664</v>
      </c>
      <c r="H41" s="11" t="s">
        <v>1321</v>
      </c>
    </row>
    <row r="42" spans="1:8" ht="60" x14ac:dyDescent="0.25">
      <c r="B42" s="126" t="s">
        <v>1269</v>
      </c>
      <c r="C42" s="127" t="s">
        <v>54</v>
      </c>
      <c r="D42" s="94" t="s">
        <v>412</v>
      </c>
      <c r="E42" s="117" t="s">
        <v>520</v>
      </c>
      <c r="F42" s="128">
        <v>10176.701166666666</v>
      </c>
      <c r="G42" s="26">
        <f>(1-Содержание!$D$12/100)*Таблица9[[#This Row],[RRP*,  руб. с НДС]]</f>
        <v>10176.701166666666</v>
      </c>
      <c r="H42" s="11" t="s">
        <v>1323</v>
      </c>
    </row>
    <row r="43" spans="1:8" ht="60" x14ac:dyDescent="0.25">
      <c r="B43" s="126" t="s">
        <v>1269</v>
      </c>
      <c r="C43" s="127" t="s">
        <v>55</v>
      </c>
      <c r="D43" s="94" t="s">
        <v>414</v>
      </c>
      <c r="E43" s="117" t="s">
        <v>522</v>
      </c>
      <c r="F43" s="128">
        <v>12900.686666666665</v>
      </c>
      <c r="G43" s="26">
        <f>(1-Содержание!$D$12/100)*Таблица9[[#This Row],[RRP*,  руб. с НДС]]</f>
        <v>12900.686666666665</v>
      </c>
      <c r="H43" s="11" t="s">
        <v>1325</v>
      </c>
    </row>
    <row r="44" spans="1:8" ht="60" x14ac:dyDescent="0.25">
      <c r="B44" s="126" t="s">
        <v>1269</v>
      </c>
      <c r="C44" s="127" t="s">
        <v>56</v>
      </c>
      <c r="D44" s="94" t="s">
        <v>416</v>
      </c>
      <c r="E44" s="117" t="s">
        <v>524</v>
      </c>
      <c r="F44" s="128">
        <v>10650.396666666666</v>
      </c>
      <c r="G44" s="26">
        <f>(1-Содержание!$D$12/100)*Таблица9[[#This Row],[RRP*,  руб. с НДС]]</f>
        <v>10650.396666666666</v>
      </c>
      <c r="H44" s="11" t="s">
        <v>1327</v>
      </c>
    </row>
    <row r="45" spans="1:8" ht="60" x14ac:dyDescent="0.25">
      <c r="B45" s="126" t="s">
        <v>1269</v>
      </c>
      <c r="C45" s="127" t="s">
        <v>57</v>
      </c>
      <c r="D45" s="94" t="s">
        <v>418</v>
      </c>
      <c r="E45" s="117" t="s">
        <v>526</v>
      </c>
      <c r="F45" s="128">
        <v>13556.863666666666</v>
      </c>
      <c r="G45" s="26">
        <f>(1-Содержание!$D$12/100)*Таблица9[[#This Row],[RRP*,  руб. с НДС]]</f>
        <v>13556.863666666666</v>
      </c>
      <c r="H45" s="11" t="s">
        <v>1329</v>
      </c>
    </row>
    <row r="46" spans="1:8" ht="60" x14ac:dyDescent="0.25">
      <c r="B46" s="126" t="s">
        <v>1269</v>
      </c>
      <c r="C46" s="127" t="s">
        <v>58</v>
      </c>
      <c r="D46" s="94" t="s">
        <v>420</v>
      </c>
      <c r="E46" s="117" t="s">
        <v>528</v>
      </c>
      <c r="F46" s="128">
        <v>10886.771666666666</v>
      </c>
      <c r="G46" s="26">
        <f>(1-Содержание!$D$12/100)*Таблица9[[#This Row],[RRP*,  руб. с НДС]]</f>
        <v>10886.771666666666</v>
      </c>
      <c r="H46" s="11" t="s">
        <v>1331</v>
      </c>
    </row>
    <row r="47" spans="1:8" ht="60" x14ac:dyDescent="0.25">
      <c r="B47" s="126" t="s">
        <v>1269</v>
      </c>
      <c r="C47" s="127" t="s">
        <v>59</v>
      </c>
      <c r="D47" s="94" t="s">
        <v>422</v>
      </c>
      <c r="E47" s="117" t="s">
        <v>530</v>
      </c>
      <c r="F47" s="128">
        <v>14210.204166666665</v>
      </c>
      <c r="G47" s="26">
        <f>(1-Содержание!$D$12/100)*Таблица9[[#This Row],[RRP*,  руб. с НДС]]</f>
        <v>14210.204166666665</v>
      </c>
      <c r="H47" s="11" t="s">
        <v>1333</v>
      </c>
    </row>
    <row r="48" spans="1:8" ht="60" x14ac:dyDescent="0.25">
      <c r="B48" s="126" t="s">
        <v>1269</v>
      </c>
      <c r="C48" s="127" t="s">
        <v>60</v>
      </c>
      <c r="D48" s="94" t="s">
        <v>424</v>
      </c>
      <c r="E48" s="117" t="s">
        <v>532</v>
      </c>
      <c r="F48" s="128">
        <v>6750.2091666666647</v>
      </c>
      <c r="G48" s="26">
        <f>(1-Содержание!$D$12/100)*Таблица9[[#This Row],[RRP*,  руб. с НДС]]</f>
        <v>6750.2091666666647</v>
      </c>
      <c r="H48" s="11" t="s">
        <v>1335</v>
      </c>
    </row>
    <row r="49" spans="2:8" ht="60" x14ac:dyDescent="0.25">
      <c r="B49" s="126" t="s">
        <v>1269</v>
      </c>
      <c r="C49" s="127" t="s">
        <v>61</v>
      </c>
      <c r="D49" s="94" t="s">
        <v>426</v>
      </c>
      <c r="E49" s="117" t="s">
        <v>534</v>
      </c>
      <c r="F49" s="128">
        <v>8855.8376666666663</v>
      </c>
      <c r="G49" s="26">
        <f>(1-Содержание!$D$12/100)*Таблица9[[#This Row],[RRP*,  руб. с НДС]]</f>
        <v>8855.8376666666663</v>
      </c>
      <c r="H49" s="11" t="s">
        <v>1337</v>
      </c>
    </row>
    <row r="50" spans="2:8" ht="60" x14ac:dyDescent="0.25">
      <c r="B50" s="126" t="s">
        <v>1269</v>
      </c>
      <c r="C50" s="127" t="s">
        <v>62</v>
      </c>
      <c r="D50" s="94" t="s">
        <v>428</v>
      </c>
      <c r="E50" s="117" t="s">
        <v>536</v>
      </c>
      <c r="F50" s="128">
        <v>7439.478666666665</v>
      </c>
      <c r="G50" s="26">
        <f>(1-Содержание!$D$12/100)*Таблица9[[#This Row],[RRP*,  руб. с НДС]]</f>
        <v>7439.478666666665</v>
      </c>
      <c r="H50" s="11" t="s">
        <v>1339</v>
      </c>
    </row>
    <row r="51" spans="2:8" ht="60" x14ac:dyDescent="0.25">
      <c r="B51" s="126" t="s">
        <v>1269</v>
      </c>
      <c r="C51" s="127" t="s">
        <v>63</v>
      </c>
      <c r="D51" s="94" t="s">
        <v>430</v>
      </c>
      <c r="E51" s="117" t="s">
        <v>538</v>
      </c>
      <c r="F51" s="128">
        <v>9498.7776666666668</v>
      </c>
      <c r="G51" s="26">
        <f>(1-Содержание!$D$12/100)*Таблица9[[#This Row],[RRP*,  руб. с НДС]]</f>
        <v>9498.7776666666668</v>
      </c>
      <c r="H51" s="11" t="s">
        <v>1341</v>
      </c>
    </row>
    <row r="52" spans="2:8" ht="60" x14ac:dyDescent="0.25">
      <c r="B52" s="126" t="s">
        <v>1269</v>
      </c>
      <c r="C52" s="127" t="s">
        <v>64</v>
      </c>
      <c r="D52" s="94" t="s">
        <v>432</v>
      </c>
      <c r="E52" s="117" t="s">
        <v>540</v>
      </c>
      <c r="F52" s="128">
        <v>8126.8571666666658</v>
      </c>
      <c r="G52" s="26">
        <f>(1-Содержание!$D$12/100)*Таблица9[[#This Row],[RRP*,  руб. с НДС]]</f>
        <v>8126.8571666666658</v>
      </c>
      <c r="H52" s="11" t="s">
        <v>1343</v>
      </c>
    </row>
    <row r="53" spans="2:8" ht="60" x14ac:dyDescent="0.25">
      <c r="B53" s="126" t="s">
        <v>1269</v>
      </c>
      <c r="C53" s="127" t="s">
        <v>65</v>
      </c>
      <c r="D53" s="94" t="s">
        <v>434</v>
      </c>
      <c r="E53" s="117" t="s">
        <v>542</v>
      </c>
      <c r="F53" s="128">
        <v>10138.881166666666</v>
      </c>
      <c r="G53" s="26">
        <f>(1-Содержание!$D$12/100)*Таблица9[[#This Row],[RRP*,  руб. с НДС]]</f>
        <v>10138.881166666666</v>
      </c>
      <c r="H53" s="11" t="s">
        <v>1345</v>
      </c>
    </row>
    <row r="54" spans="2:8" ht="60" x14ac:dyDescent="0.25">
      <c r="B54" s="126" t="s">
        <v>1269</v>
      </c>
      <c r="C54" s="127" t="s">
        <v>66</v>
      </c>
      <c r="D54" s="94" t="s">
        <v>436</v>
      </c>
      <c r="E54" s="117" t="s">
        <v>544</v>
      </c>
      <c r="F54" s="128">
        <v>8546.6591666666645</v>
      </c>
      <c r="G54" s="26">
        <f>(1-Содержание!$D$12/100)*Таблица9[[#This Row],[RRP*,  руб. с НДС]]</f>
        <v>8546.6591666666645</v>
      </c>
      <c r="H54" s="11" t="s">
        <v>1347</v>
      </c>
    </row>
    <row r="55" spans="2:8" ht="60" x14ac:dyDescent="0.25">
      <c r="B55" s="126" t="s">
        <v>1269</v>
      </c>
      <c r="C55" s="127" t="s">
        <v>67</v>
      </c>
      <c r="D55" s="94" t="s">
        <v>438</v>
      </c>
      <c r="E55" s="117" t="s">
        <v>546</v>
      </c>
      <c r="F55" s="128">
        <v>10691.998666666665</v>
      </c>
      <c r="G55" s="26">
        <f>(1-Содержание!$D$12/100)*Таблица9[[#This Row],[RRP*,  руб. с НДС]]</f>
        <v>10691.998666666665</v>
      </c>
      <c r="H55" s="11" t="s">
        <v>1349</v>
      </c>
    </row>
    <row r="56" spans="2:8" ht="39" customHeight="1" x14ac:dyDescent="0.25">
      <c r="B56" s="127"/>
      <c r="C56" s="127"/>
      <c r="D56" s="164" t="s">
        <v>2187</v>
      </c>
      <c r="E56" s="117"/>
      <c r="F56" s="128"/>
      <c r="G56" s="26"/>
      <c r="H56" s="11"/>
    </row>
    <row r="57" spans="2:8" ht="60" x14ac:dyDescent="0.25">
      <c r="B57" s="126" t="s">
        <v>1265</v>
      </c>
      <c r="C57" s="127" t="s">
        <v>68</v>
      </c>
      <c r="D57" s="94" t="s">
        <v>359</v>
      </c>
      <c r="E57" s="117" t="s">
        <v>507</v>
      </c>
      <c r="F57" s="128">
        <v>4804.6649999999991</v>
      </c>
      <c r="G57" s="26">
        <f>(1-Содержание!$D$12/100)*Таблица9[[#This Row],[RRP*,  руб. с НДС]]</f>
        <v>4804.6649999999991</v>
      </c>
      <c r="H57" s="11" t="s">
        <v>1270</v>
      </c>
    </row>
    <row r="58" spans="2:8" ht="60" x14ac:dyDescent="0.25">
      <c r="B58" s="126" t="s">
        <v>1265</v>
      </c>
      <c r="C58" s="127" t="s">
        <v>69</v>
      </c>
      <c r="D58" s="94" t="s">
        <v>361</v>
      </c>
      <c r="E58" s="117" t="s">
        <v>509</v>
      </c>
      <c r="F58" s="128">
        <v>5843.7694999999994</v>
      </c>
      <c r="G58" s="26">
        <f>(1-Содержание!$D$12/100)*Таблица9[[#This Row],[RRP*,  руб. с НДС]]</f>
        <v>5843.7694999999994</v>
      </c>
      <c r="H58" s="11" t="s">
        <v>1272</v>
      </c>
    </row>
    <row r="59" spans="2:8" ht="60" x14ac:dyDescent="0.25">
      <c r="B59" s="126" t="s">
        <v>1265</v>
      </c>
      <c r="C59" s="127" t="s">
        <v>70</v>
      </c>
      <c r="D59" s="94" t="s">
        <v>363</v>
      </c>
      <c r="E59" s="117" t="s">
        <v>511</v>
      </c>
      <c r="F59" s="128">
        <v>5001.3289999999988</v>
      </c>
      <c r="G59" s="26">
        <f>(1-Содержание!$D$12/100)*Таблица9[[#This Row],[RRP*,  руб. с НДС]]</f>
        <v>5001.3289999999988</v>
      </c>
      <c r="H59" s="11" t="s">
        <v>1274</v>
      </c>
    </row>
    <row r="60" spans="2:8" ht="60" x14ac:dyDescent="0.25">
      <c r="B60" s="126" t="s">
        <v>1265</v>
      </c>
      <c r="C60" s="127" t="s">
        <v>71</v>
      </c>
      <c r="D60" s="94" t="s">
        <v>365</v>
      </c>
      <c r="E60" s="117" t="s">
        <v>513</v>
      </c>
      <c r="F60" s="128">
        <v>6125.5284999999985</v>
      </c>
      <c r="G60" s="26">
        <f>(1-Содержание!$D$12/100)*Таблица9[[#This Row],[RRP*,  руб. с НДС]]</f>
        <v>6125.5284999999985</v>
      </c>
      <c r="H60" s="11" t="s">
        <v>1276</v>
      </c>
    </row>
    <row r="61" spans="2:8" ht="60" x14ac:dyDescent="0.25">
      <c r="B61" s="126" t="s">
        <v>1265</v>
      </c>
      <c r="C61" s="127" t="s">
        <v>11</v>
      </c>
      <c r="D61" s="94" t="s">
        <v>367</v>
      </c>
      <c r="E61" s="117" t="s">
        <v>515</v>
      </c>
      <c r="F61" s="128">
        <v>5191.374499999999</v>
      </c>
      <c r="G61" s="26">
        <f>(1-Содержание!$D$12/100)*Таблица9[[#This Row],[RRP*,  руб. с НДС]]</f>
        <v>5191.374499999999</v>
      </c>
      <c r="H61" s="11" t="s">
        <v>1278</v>
      </c>
    </row>
    <row r="62" spans="2:8" ht="60" x14ac:dyDescent="0.25">
      <c r="B62" s="126" t="s">
        <v>1265</v>
      </c>
      <c r="C62" s="127" t="s">
        <v>72</v>
      </c>
      <c r="D62" s="94" t="s">
        <v>369</v>
      </c>
      <c r="E62" s="117" t="s">
        <v>517</v>
      </c>
      <c r="F62" s="128">
        <v>6403.5054999999993</v>
      </c>
      <c r="G62" s="26">
        <f>(1-Содержание!$D$12/100)*Таблица9[[#This Row],[RRP*,  руб. с НДС]]</f>
        <v>6403.5054999999993</v>
      </c>
      <c r="H62" s="11" t="s">
        <v>1280</v>
      </c>
    </row>
    <row r="63" spans="2:8" ht="60" x14ac:dyDescent="0.25">
      <c r="B63" s="126" t="s">
        <v>1265</v>
      </c>
      <c r="C63" s="127" t="s">
        <v>73</v>
      </c>
      <c r="D63" s="94" t="s">
        <v>371</v>
      </c>
      <c r="E63" s="117" t="s">
        <v>519</v>
      </c>
      <c r="F63" s="128">
        <v>5213.6293333333324</v>
      </c>
      <c r="G63" s="26">
        <f>(1-Содержание!$D$12/100)*Таблица9[[#This Row],[RRP*,  руб. с НДС]]</f>
        <v>5213.6293333333324</v>
      </c>
      <c r="H63" s="11" t="s">
        <v>1282</v>
      </c>
    </row>
    <row r="64" spans="2:8" ht="60" x14ac:dyDescent="0.25">
      <c r="B64" s="126" t="s">
        <v>1265</v>
      </c>
      <c r="C64" s="127" t="s">
        <v>74</v>
      </c>
      <c r="D64" s="94" t="s">
        <v>373</v>
      </c>
      <c r="E64" s="117" t="s">
        <v>521</v>
      </c>
      <c r="F64" s="128">
        <v>6546.7843333333312</v>
      </c>
      <c r="G64" s="26">
        <f>(1-Содержание!$D$12/100)*Таблица9[[#This Row],[RRP*,  руб. с НДС]]</f>
        <v>6546.7843333333312</v>
      </c>
      <c r="H64" s="11" t="s">
        <v>1284</v>
      </c>
    </row>
    <row r="65" spans="2:8" ht="60" x14ac:dyDescent="0.25">
      <c r="B65" s="126" t="s">
        <v>1265</v>
      </c>
      <c r="C65" s="127" t="s">
        <v>75</v>
      </c>
      <c r="D65" s="94" t="s">
        <v>375</v>
      </c>
      <c r="E65" s="117" t="s">
        <v>523</v>
      </c>
      <c r="F65" s="128">
        <v>5353.5429999999997</v>
      </c>
      <c r="G65" s="26">
        <f>(1-Содержание!$D$12/100)*Таблица9[[#This Row],[RRP*,  руб. с НДС]]</f>
        <v>5353.5429999999997</v>
      </c>
      <c r="H65" s="11" t="s">
        <v>1286</v>
      </c>
    </row>
    <row r="66" spans="2:8" ht="60" x14ac:dyDescent="0.25">
      <c r="B66" s="126" t="s">
        <v>1265</v>
      </c>
      <c r="C66" s="127" t="s">
        <v>76</v>
      </c>
      <c r="D66" s="94" t="s">
        <v>377</v>
      </c>
      <c r="E66" s="117" t="s">
        <v>525</v>
      </c>
      <c r="F66" s="128">
        <v>6659.2784999999985</v>
      </c>
      <c r="G66" s="26">
        <f>(1-Содержание!$D$12/100)*Таблица9[[#This Row],[RRP*,  руб. с НДС]]</f>
        <v>6659.2784999999985</v>
      </c>
      <c r="H66" s="11" t="s">
        <v>1288</v>
      </c>
    </row>
    <row r="67" spans="2:8" ht="60" x14ac:dyDescent="0.25">
      <c r="B67" s="126" t="s">
        <v>1265</v>
      </c>
      <c r="C67" s="127" t="s">
        <v>77</v>
      </c>
      <c r="D67" s="94" t="s">
        <v>379</v>
      </c>
      <c r="E67" s="117" t="s">
        <v>527</v>
      </c>
      <c r="F67" s="128">
        <v>5913.024833333332</v>
      </c>
      <c r="G67" s="26">
        <f>(1-Содержание!$D$12/100)*Таблица9[[#This Row],[RRP*,  руб. с НДС]]</f>
        <v>5913.024833333332</v>
      </c>
      <c r="H67" s="11" t="s">
        <v>1290</v>
      </c>
    </row>
    <row r="68" spans="2:8" ht="60" x14ac:dyDescent="0.25">
      <c r="B68" s="126" t="s">
        <v>1265</v>
      </c>
      <c r="C68" s="127" t="s">
        <v>78</v>
      </c>
      <c r="D68" s="94" t="s">
        <v>381</v>
      </c>
      <c r="E68" s="117" t="s">
        <v>529</v>
      </c>
      <c r="F68" s="128">
        <v>7346.4028333333326</v>
      </c>
      <c r="G68" s="26">
        <f>(1-Содержание!$D$12/100)*Таблица9[[#This Row],[RRP*,  руб. с НДС]]</f>
        <v>7346.4028333333326</v>
      </c>
      <c r="H68" s="11" t="s">
        <v>1292</v>
      </c>
    </row>
    <row r="69" spans="2:8" ht="60" x14ac:dyDescent="0.25">
      <c r="B69" s="126" t="s">
        <v>1265</v>
      </c>
      <c r="C69" s="127" t="s">
        <v>79</v>
      </c>
      <c r="D69" s="94" t="s">
        <v>383</v>
      </c>
      <c r="E69" s="117" t="s">
        <v>531</v>
      </c>
      <c r="F69" s="128">
        <v>3754.6109999999994</v>
      </c>
      <c r="G69" s="26">
        <f>(1-Содержание!$D$12/100)*Таблица9[[#This Row],[RRP*,  руб. с НДС]]</f>
        <v>3754.6109999999994</v>
      </c>
      <c r="H69" s="11" t="s">
        <v>1294</v>
      </c>
    </row>
    <row r="70" spans="2:8" ht="60" x14ac:dyDescent="0.25">
      <c r="B70" s="126" t="s">
        <v>1265</v>
      </c>
      <c r="C70" s="127" t="s">
        <v>80</v>
      </c>
      <c r="D70" s="94" t="s">
        <v>385</v>
      </c>
      <c r="E70" s="117" t="s">
        <v>533</v>
      </c>
      <c r="F70" s="128">
        <v>4705.7839999999987</v>
      </c>
      <c r="G70" s="26">
        <f>(1-Содержание!$D$12/100)*Таблица9[[#This Row],[RRP*,  руб. с НДС]]</f>
        <v>4705.7839999999987</v>
      </c>
      <c r="H70" s="11" t="s">
        <v>1296</v>
      </c>
    </row>
    <row r="71" spans="2:8" ht="60" x14ac:dyDescent="0.25">
      <c r="B71" s="126" t="s">
        <v>1265</v>
      </c>
      <c r="C71" s="127" t="s">
        <v>81</v>
      </c>
      <c r="D71" s="94" t="s">
        <v>387</v>
      </c>
      <c r="E71" s="117" t="s">
        <v>535</v>
      </c>
      <c r="F71" s="128">
        <v>4116.7374999999993</v>
      </c>
      <c r="G71" s="26">
        <f>(1-Содержание!$D$12/100)*Таблица9[[#This Row],[RRP*,  руб. с НДС]]</f>
        <v>4116.7374999999993</v>
      </c>
      <c r="H71" s="11" t="s">
        <v>1298</v>
      </c>
    </row>
    <row r="72" spans="2:8" ht="60" x14ac:dyDescent="0.25">
      <c r="B72" s="126" t="s">
        <v>1265</v>
      </c>
      <c r="C72" s="127" t="s">
        <v>82</v>
      </c>
      <c r="D72" s="94" t="s">
        <v>389</v>
      </c>
      <c r="E72" s="117" t="s">
        <v>537</v>
      </c>
      <c r="F72" s="128">
        <v>5175.6974999999984</v>
      </c>
      <c r="G72" s="26">
        <f>(1-Содержание!$D$12/100)*Таблица9[[#This Row],[RRP*,  руб. с НДС]]</f>
        <v>5175.6974999999984</v>
      </c>
      <c r="H72" s="11" t="s">
        <v>1300</v>
      </c>
    </row>
    <row r="73" spans="2:8" ht="60" x14ac:dyDescent="0.25">
      <c r="B73" s="126" t="s">
        <v>1265</v>
      </c>
      <c r="C73" s="127" t="s">
        <v>83</v>
      </c>
      <c r="D73" s="94" t="s">
        <v>391</v>
      </c>
      <c r="E73" s="117" t="s">
        <v>539</v>
      </c>
      <c r="F73" s="128">
        <v>4367.3153333333321</v>
      </c>
      <c r="G73" s="26">
        <f>(1-Содержание!$D$12/100)*Таблица9[[#This Row],[RRP*,  руб. с НДС]]</f>
        <v>4367.3153333333321</v>
      </c>
      <c r="H73" s="11" t="s">
        <v>1302</v>
      </c>
    </row>
    <row r="74" spans="2:8" ht="60" x14ac:dyDescent="0.25">
      <c r="B74" s="126" t="s">
        <v>1265</v>
      </c>
      <c r="C74" s="127" t="s">
        <v>84</v>
      </c>
      <c r="D74" s="94" t="s">
        <v>393</v>
      </c>
      <c r="E74" s="117" t="s">
        <v>541</v>
      </c>
      <c r="F74" s="128">
        <v>5534.0623333333324</v>
      </c>
      <c r="G74" s="26">
        <f>(1-Содержание!$D$12/100)*Таблица9[[#This Row],[RRP*,  руб. с НДС]]</f>
        <v>5534.0623333333324</v>
      </c>
      <c r="H74" s="11" t="s">
        <v>1304</v>
      </c>
    </row>
    <row r="75" spans="2:8" ht="60" x14ac:dyDescent="0.25">
      <c r="B75" s="126" t="s">
        <v>1265</v>
      </c>
      <c r="C75" s="127" t="s">
        <v>85</v>
      </c>
      <c r="D75" s="94" t="s">
        <v>395</v>
      </c>
      <c r="E75" s="117" t="s">
        <v>543</v>
      </c>
      <c r="F75" s="128">
        <v>4488.1766666666663</v>
      </c>
      <c r="G75" s="26">
        <f>(1-Содержание!$D$12/100)*Таблица9[[#This Row],[RRP*,  руб. с НДС]]</f>
        <v>4488.1766666666663</v>
      </c>
      <c r="H75" s="11" t="s">
        <v>1306</v>
      </c>
    </row>
    <row r="76" spans="2:8" ht="60" x14ac:dyDescent="0.25">
      <c r="B76" s="126" t="s">
        <v>1265</v>
      </c>
      <c r="C76" s="129" t="s">
        <v>86</v>
      </c>
      <c r="D76" s="130" t="s">
        <v>397</v>
      </c>
      <c r="E76" s="131" t="s">
        <v>545</v>
      </c>
      <c r="F76" s="132">
        <v>5587.7931666666664</v>
      </c>
      <c r="G76" s="26">
        <f>(1-Содержание!$D$12/100)*Таблица9[[#This Row],[RRP*,  руб. с НДС]]</f>
        <v>5587.7931666666664</v>
      </c>
      <c r="H76" s="11" t="s">
        <v>1308</v>
      </c>
    </row>
    <row r="77" spans="2:8" ht="37.5" x14ac:dyDescent="0.25">
      <c r="B77" s="127"/>
      <c r="C77" s="127"/>
      <c r="D77" s="164" t="s">
        <v>2186</v>
      </c>
      <c r="E77" s="117"/>
      <c r="F77" s="128"/>
      <c r="G77" s="26"/>
      <c r="H77" s="11"/>
    </row>
    <row r="78" spans="2:8" ht="60" x14ac:dyDescent="0.25">
      <c r="B78" s="126" t="s">
        <v>1267</v>
      </c>
      <c r="C78" s="127" t="s">
        <v>30</v>
      </c>
      <c r="D78" s="94" t="s">
        <v>360</v>
      </c>
      <c r="E78" s="117" t="s">
        <v>508</v>
      </c>
      <c r="F78" s="128">
        <v>10350.022499999997</v>
      </c>
      <c r="G78" s="26">
        <f>(1-Содержание!$D$12/100)*Таблица9[[#This Row],[RRP*,  руб. с НДС]]</f>
        <v>10350.022499999997</v>
      </c>
      <c r="H78" s="11" t="s">
        <v>1271</v>
      </c>
    </row>
    <row r="79" spans="2:8" ht="60" x14ac:dyDescent="0.25">
      <c r="B79" s="126" t="s">
        <v>1267</v>
      </c>
      <c r="C79" s="127" t="s">
        <v>31</v>
      </c>
      <c r="D79" s="94" t="s">
        <v>362</v>
      </c>
      <c r="E79" s="117" t="s">
        <v>510</v>
      </c>
      <c r="F79" s="128">
        <v>12943.528999999999</v>
      </c>
      <c r="G79" s="26">
        <f>(1-Содержание!$D$12/100)*Таблица9[[#This Row],[RRP*,  руб. с НДС]]</f>
        <v>12943.528999999999</v>
      </c>
      <c r="H79" s="11" t="s">
        <v>1273</v>
      </c>
    </row>
    <row r="80" spans="2:8" ht="60" x14ac:dyDescent="0.25">
      <c r="B80" s="126" t="s">
        <v>1267</v>
      </c>
      <c r="C80" s="127" t="s">
        <v>32</v>
      </c>
      <c r="D80" s="94" t="s">
        <v>364</v>
      </c>
      <c r="E80" s="117" t="s">
        <v>512</v>
      </c>
      <c r="F80" s="128">
        <v>10907.8675</v>
      </c>
      <c r="G80" s="26">
        <f>(1-Содержание!$D$12/100)*Таблица9[[#This Row],[RRP*,  руб. с НДС]]</f>
        <v>10907.8675</v>
      </c>
      <c r="H80" s="11" t="s">
        <v>1275</v>
      </c>
    </row>
    <row r="81" spans="2:8" ht="60" x14ac:dyDescent="0.25">
      <c r="B81" s="126" t="s">
        <v>1267</v>
      </c>
      <c r="C81" s="127" t="s">
        <v>33</v>
      </c>
      <c r="D81" s="94" t="s">
        <v>366</v>
      </c>
      <c r="E81" s="117" t="s">
        <v>514</v>
      </c>
      <c r="F81" s="128">
        <v>13635.634999999997</v>
      </c>
      <c r="G81" s="26">
        <f>(1-Содержание!$D$12/100)*Таблица9[[#This Row],[RRP*,  руб. с НДС]]</f>
        <v>13635.634999999997</v>
      </c>
      <c r="H81" s="11" t="s">
        <v>1277</v>
      </c>
    </row>
    <row r="82" spans="2:8" ht="60" x14ac:dyDescent="0.25">
      <c r="B82" s="126" t="s">
        <v>1267</v>
      </c>
      <c r="C82" s="127" t="s">
        <v>20</v>
      </c>
      <c r="D82" s="94" t="s">
        <v>368</v>
      </c>
      <c r="E82" s="117" t="s">
        <v>516</v>
      </c>
      <c r="F82" s="128">
        <v>11456.257499999998</v>
      </c>
      <c r="G82" s="26">
        <f>(1-Содержание!$D$12/100)*Таблица9[[#This Row],[RRP*,  руб. с НДС]]</f>
        <v>11456.257499999998</v>
      </c>
      <c r="H82" s="11" t="s">
        <v>1279</v>
      </c>
    </row>
    <row r="83" spans="2:8" ht="60" x14ac:dyDescent="0.25">
      <c r="B83" s="126" t="s">
        <v>1267</v>
      </c>
      <c r="C83" s="127" t="s">
        <v>34</v>
      </c>
      <c r="D83" s="94" t="s">
        <v>370</v>
      </c>
      <c r="E83" s="117" t="s">
        <v>518</v>
      </c>
      <c r="F83" s="128">
        <v>14329.631999999998</v>
      </c>
      <c r="G83" s="26">
        <f>(1-Содержание!$D$12/100)*Таблица9[[#This Row],[RRP*,  руб. с НДС]]</f>
        <v>14329.631999999998</v>
      </c>
      <c r="H83" s="11" t="s">
        <v>1281</v>
      </c>
    </row>
    <row r="84" spans="2:8" ht="60" x14ac:dyDescent="0.25">
      <c r="B84" s="126" t="s">
        <v>1267</v>
      </c>
      <c r="C84" s="127" t="s">
        <v>35</v>
      </c>
      <c r="D84" s="94" t="s">
        <v>372</v>
      </c>
      <c r="E84" s="117" t="s">
        <v>520</v>
      </c>
      <c r="F84" s="128">
        <v>11585.353833333333</v>
      </c>
      <c r="G84" s="26">
        <f>(1-Содержание!$D$12/100)*Таблица9[[#This Row],[RRP*,  руб. с НДС]]</f>
        <v>11585.353833333333</v>
      </c>
      <c r="H84" s="11" t="s">
        <v>1283</v>
      </c>
    </row>
    <row r="85" spans="2:8" ht="60" x14ac:dyDescent="0.25">
      <c r="B85" s="126" t="s">
        <v>1267</v>
      </c>
      <c r="C85" s="127" t="s">
        <v>36</v>
      </c>
      <c r="D85" s="94" t="s">
        <v>374</v>
      </c>
      <c r="E85" s="117" t="s">
        <v>522</v>
      </c>
      <c r="F85" s="128">
        <v>14688.48483333333</v>
      </c>
      <c r="G85" s="26">
        <f>(1-Содержание!$D$12/100)*Таблица9[[#This Row],[RRP*,  руб. с НДС]]</f>
        <v>14688.48483333333</v>
      </c>
      <c r="H85" s="11" t="s">
        <v>1285</v>
      </c>
    </row>
    <row r="86" spans="2:8" ht="60" x14ac:dyDescent="0.25">
      <c r="B86" s="126" t="s">
        <v>1267</v>
      </c>
      <c r="C86" s="127" t="s">
        <v>37</v>
      </c>
      <c r="D86" s="94" t="s">
        <v>376</v>
      </c>
      <c r="E86" s="117" t="s">
        <v>524</v>
      </c>
      <c r="F86" s="128">
        <v>11953.132999999996</v>
      </c>
      <c r="G86" s="26">
        <f>(1-Содержание!$D$12/100)*Таблица9[[#This Row],[RRP*,  руб. с НДС]]</f>
        <v>11953.132999999996</v>
      </c>
      <c r="H86" s="11" t="s">
        <v>1287</v>
      </c>
    </row>
    <row r="87" spans="2:8" ht="60" x14ac:dyDescent="0.25">
      <c r="B87" s="126" t="s">
        <v>1267</v>
      </c>
      <c r="C87" s="127" t="s">
        <v>38</v>
      </c>
      <c r="D87" s="94" t="s">
        <v>378</v>
      </c>
      <c r="E87" s="117" t="s">
        <v>526</v>
      </c>
      <c r="F87" s="128">
        <v>15260.491999999998</v>
      </c>
      <c r="G87" s="26">
        <f>(1-Содержание!$D$12/100)*Таблица9[[#This Row],[RRP*,  руб. с НДС]]</f>
        <v>15260.491999999998</v>
      </c>
      <c r="H87" s="11" t="s">
        <v>1289</v>
      </c>
    </row>
    <row r="88" spans="2:8" ht="60" x14ac:dyDescent="0.25">
      <c r="B88" s="126" t="s">
        <v>1267</v>
      </c>
      <c r="C88" s="127" t="s">
        <v>39</v>
      </c>
      <c r="D88" s="94" t="s">
        <v>380</v>
      </c>
      <c r="E88" s="117" t="s">
        <v>528</v>
      </c>
      <c r="F88" s="128">
        <v>12621.347333333331</v>
      </c>
      <c r="G88" s="26">
        <f>(1-Содержание!$D$12/100)*Таблица9[[#This Row],[RRP*,  руб. с НДС]]</f>
        <v>12621.347333333331</v>
      </c>
      <c r="H88" s="11" t="s">
        <v>1291</v>
      </c>
    </row>
    <row r="89" spans="2:8" ht="60" x14ac:dyDescent="0.25">
      <c r="B89" s="126" t="s">
        <v>1267</v>
      </c>
      <c r="C89" s="127" t="s">
        <v>40</v>
      </c>
      <c r="D89" s="94" t="s">
        <v>382</v>
      </c>
      <c r="E89" s="117" t="s">
        <v>530</v>
      </c>
      <c r="F89" s="128">
        <v>16409.965833333332</v>
      </c>
      <c r="G89" s="26">
        <f>(1-Содержание!$D$12/100)*Таблица9[[#This Row],[RRP*,  руб. с НДС]]</f>
        <v>16409.965833333332</v>
      </c>
      <c r="H89" s="11" t="s">
        <v>1293</v>
      </c>
    </row>
    <row r="90" spans="2:8" ht="60" x14ac:dyDescent="0.25">
      <c r="B90" s="126" t="s">
        <v>1267</v>
      </c>
      <c r="C90" s="127" t="s">
        <v>41</v>
      </c>
      <c r="D90" s="94" t="s">
        <v>384</v>
      </c>
      <c r="E90" s="117" t="s">
        <v>532</v>
      </c>
      <c r="F90" s="128">
        <v>7891.173499999999</v>
      </c>
      <c r="G90" s="26">
        <f>(1-Содержание!$D$12/100)*Таблица9[[#This Row],[RRP*,  руб. с НДС]]</f>
        <v>7891.173499999999</v>
      </c>
      <c r="H90" s="11" t="s">
        <v>1295</v>
      </c>
    </row>
    <row r="91" spans="2:8" ht="60" x14ac:dyDescent="0.25">
      <c r="B91" s="126" t="s">
        <v>1267</v>
      </c>
      <c r="C91" s="127" t="s">
        <v>42</v>
      </c>
      <c r="D91" s="94" t="s">
        <v>386</v>
      </c>
      <c r="E91" s="117" t="s">
        <v>534</v>
      </c>
      <c r="F91" s="128">
        <v>10293.688999999998</v>
      </c>
      <c r="G91" s="26">
        <f>(1-Содержание!$D$12/100)*Таблица9[[#This Row],[RRP*,  руб. с НДС]]</f>
        <v>10293.688999999998</v>
      </c>
      <c r="H91" s="11" t="s">
        <v>1297</v>
      </c>
    </row>
    <row r="92" spans="2:8" ht="60" x14ac:dyDescent="0.25">
      <c r="B92" s="126" t="s">
        <v>1267</v>
      </c>
      <c r="C92" s="127" t="s">
        <v>43</v>
      </c>
      <c r="D92" s="94" t="s">
        <v>388</v>
      </c>
      <c r="E92" s="117" t="s">
        <v>536</v>
      </c>
      <c r="F92" s="128">
        <v>8679.7204999999994</v>
      </c>
      <c r="G92" s="26">
        <f>(1-Содержание!$D$12/100)*Таблица9[[#This Row],[RRP*,  руб. с НДС]]</f>
        <v>8679.7204999999994</v>
      </c>
      <c r="H92" s="11" t="s">
        <v>1299</v>
      </c>
    </row>
    <row r="93" spans="2:8" ht="60" x14ac:dyDescent="0.25">
      <c r="B93" s="126" t="s">
        <v>1267</v>
      </c>
      <c r="C93" s="127" t="s">
        <v>44</v>
      </c>
      <c r="D93" s="94" t="s">
        <v>390</v>
      </c>
      <c r="E93" s="117" t="s">
        <v>538</v>
      </c>
      <c r="F93" s="128">
        <v>10918.684833333331</v>
      </c>
      <c r="G93" s="26">
        <f>(1-Содержание!$D$12/100)*Таблица9[[#This Row],[RRP*,  руб. с НДС]]</f>
        <v>10918.684833333331</v>
      </c>
      <c r="H93" s="11" t="s">
        <v>1301</v>
      </c>
    </row>
    <row r="94" spans="2:8" ht="60" x14ac:dyDescent="0.25">
      <c r="B94" s="126" t="s">
        <v>1267</v>
      </c>
      <c r="C94" s="127" t="s">
        <v>45</v>
      </c>
      <c r="D94" s="94" t="s">
        <v>392</v>
      </c>
      <c r="E94" s="117" t="s">
        <v>540</v>
      </c>
      <c r="F94" s="128">
        <v>9355.7733333333326</v>
      </c>
      <c r="G94" s="26">
        <f>(1-Содержание!$D$12/100)*Таблица9[[#This Row],[RRP*,  руб. с НДС]]</f>
        <v>9355.7733333333326</v>
      </c>
      <c r="H94" s="11" t="s">
        <v>1303</v>
      </c>
    </row>
    <row r="95" spans="2:8" ht="60" x14ac:dyDescent="0.25">
      <c r="B95" s="126" t="s">
        <v>1267</v>
      </c>
      <c r="C95" s="127" t="s">
        <v>46</v>
      </c>
      <c r="D95" s="94" t="s">
        <v>394</v>
      </c>
      <c r="E95" s="117" t="s">
        <v>542</v>
      </c>
      <c r="F95" s="128">
        <v>11651.447333333332</v>
      </c>
      <c r="G95" s="26">
        <f>(1-Содержание!$D$12/100)*Таблица9[[#This Row],[RRP*,  руб. с НДС]]</f>
        <v>11651.447333333332</v>
      </c>
      <c r="H95" s="11" t="s">
        <v>1305</v>
      </c>
    </row>
    <row r="96" spans="2:8" ht="60" x14ac:dyDescent="0.25">
      <c r="B96" s="126" t="s">
        <v>1267</v>
      </c>
      <c r="C96" s="127" t="s">
        <v>47</v>
      </c>
      <c r="D96" s="94" t="s">
        <v>396</v>
      </c>
      <c r="E96" s="117" t="s">
        <v>544</v>
      </c>
      <c r="F96" s="128">
        <v>9754.6116666666658</v>
      </c>
      <c r="G96" s="26">
        <f>(1-Содержание!$D$12/100)*Таблица9[[#This Row],[RRP*,  руб. с НДС]]</f>
        <v>9754.6116666666658</v>
      </c>
      <c r="H96" s="11" t="s">
        <v>1307</v>
      </c>
    </row>
    <row r="97" spans="2:8" ht="60" x14ac:dyDescent="0.25">
      <c r="B97" s="126" t="s">
        <v>1267</v>
      </c>
      <c r="C97" s="127" t="s">
        <v>48</v>
      </c>
      <c r="D97" s="94" t="s">
        <v>398</v>
      </c>
      <c r="E97" s="117" t="s">
        <v>546</v>
      </c>
      <c r="F97" s="128">
        <v>12196.838166666666</v>
      </c>
      <c r="G97" s="26">
        <f>(1-Содержание!$D$12/100)*Таблица9[[#This Row],[RRP*,  руб. с НДС]]</f>
        <v>12196.838166666666</v>
      </c>
      <c r="H97" s="11" t="s">
        <v>1309</v>
      </c>
    </row>
  </sheetData>
  <autoFilter ref="G13:H97" xr:uid="{00000000-0009-0000-0000-000007000000}"/>
  <mergeCells count="2">
    <mergeCell ref="B2:B12"/>
    <mergeCell ref="D10:G10"/>
  </mergeCells>
  <phoneticPr fontId="5" type="noConversion"/>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J94"/>
  <sheetViews>
    <sheetView zoomScale="80" zoomScaleNormal="80" workbookViewId="0">
      <selection activeCell="G15" sqref="G15"/>
    </sheetView>
  </sheetViews>
  <sheetFormatPr defaultColWidth="8.7109375" defaultRowHeight="15" x14ac:dyDescent="0.25"/>
  <cols>
    <col min="1" max="1" width="3.42578125" style="66" customWidth="1"/>
    <col min="2" max="2" width="32.42578125" style="66" customWidth="1"/>
    <col min="3" max="3" width="27.28515625" style="8" customWidth="1"/>
    <col min="4" max="4" width="41.85546875" style="8" customWidth="1"/>
    <col min="5" max="5" width="14.5703125" style="8" bestFit="1" customWidth="1"/>
    <col min="6" max="6" width="14.42578125" style="8" customWidth="1"/>
    <col min="7" max="7" width="16.42578125" style="8" customWidth="1"/>
    <col min="8" max="8" width="89.28515625" style="66" customWidth="1"/>
    <col min="9" max="16384" width="8.7109375" style="66"/>
  </cols>
  <sheetData>
    <row r="2" spans="1:10" x14ac:dyDescent="0.25">
      <c r="B2" s="260"/>
      <c r="C2" s="95"/>
    </row>
    <row r="3" spans="1:10" x14ac:dyDescent="0.25">
      <c r="B3" s="260"/>
      <c r="C3" s="95"/>
      <c r="D3" s="95"/>
      <c r="E3" s="95"/>
    </row>
    <row r="4" spans="1:10" x14ac:dyDescent="0.25">
      <c r="B4" s="260"/>
      <c r="C4" s="95"/>
      <c r="D4" s="95"/>
      <c r="E4" s="95"/>
    </row>
    <row r="5" spans="1:10" x14ac:dyDescent="0.25">
      <c r="B5" s="260"/>
      <c r="C5" s="95"/>
      <c r="D5" s="95"/>
      <c r="E5" s="95"/>
    </row>
    <row r="6" spans="1:10" x14ac:dyDescent="0.25">
      <c r="B6" s="260"/>
      <c r="C6" s="95"/>
      <c r="D6" s="95"/>
      <c r="E6" s="95"/>
    </row>
    <row r="7" spans="1:10" x14ac:dyDescent="0.25">
      <c r="B7" s="260"/>
      <c r="C7" s="95"/>
      <c r="D7" s="95"/>
      <c r="E7" s="95"/>
    </row>
    <row r="8" spans="1:10" x14ac:dyDescent="0.25">
      <c r="B8" s="260"/>
      <c r="C8" s="95"/>
      <c r="D8" s="95"/>
      <c r="E8" s="95"/>
    </row>
    <row r="9" spans="1:10" x14ac:dyDescent="0.25">
      <c r="B9" s="260"/>
      <c r="C9" s="95"/>
      <c r="D9" s="95"/>
      <c r="E9" s="95"/>
    </row>
    <row r="10" spans="1:10" ht="21" x14ac:dyDescent="0.25">
      <c r="B10" s="260"/>
      <c r="D10" s="253" t="s">
        <v>2117</v>
      </c>
      <c r="E10" s="253"/>
      <c r="F10" s="253"/>
      <c r="G10" s="253"/>
    </row>
    <row r="11" spans="1:10" x14ac:dyDescent="0.25">
      <c r="B11" s="260"/>
      <c r="C11" s="47"/>
      <c r="D11" s="47"/>
      <c r="E11" s="47"/>
      <c r="F11" s="47"/>
    </row>
    <row r="12" spans="1:10" x14ac:dyDescent="0.25">
      <c r="B12" s="261"/>
      <c r="C12" s="93"/>
      <c r="D12" s="93"/>
      <c r="E12" s="93"/>
      <c r="F12" s="93"/>
    </row>
    <row r="13" spans="1:10" ht="55.5" customHeight="1" x14ac:dyDescent="0.25">
      <c r="A13" s="109"/>
      <c r="B13" s="121" t="s">
        <v>2092</v>
      </c>
      <c r="C13" s="122" t="s">
        <v>4</v>
      </c>
      <c r="D13" s="123" t="s">
        <v>235</v>
      </c>
      <c r="E13" s="123" t="s">
        <v>358</v>
      </c>
      <c r="F13" s="124" t="s">
        <v>1798</v>
      </c>
      <c r="G13" s="125" t="str">
        <f>CONCATENATE("Цена с учетом скидки ",Содержание!$D$12,"%")</f>
        <v>Цена с учетом скидки 0%</v>
      </c>
      <c r="H13" s="82" t="s">
        <v>675</v>
      </c>
    </row>
    <row r="14" spans="1:10" s="107" customFormat="1" ht="18.600000000000001" customHeight="1" x14ac:dyDescent="0.25">
      <c r="A14" s="103"/>
      <c r="B14" s="104"/>
      <c r="C14" s="100"/>
      <c r="D14" s="101" t="s">
        <v>2118</v>
      </c>
      <c r="E14" s="102"/>
      <c r="F14" s="102"/>
      <c r="G14" s="40"/>
      <c r="H14" s="105"/>
      <c r="I14" s="106"/>
    </row>
    <row r="15" spans="1:10" ht="29.1" customHeight="1" x14ac:dyDescent="0.25">
      <c r="A15" s="108">
        <v>1</v>
      </c>
      <c r="B15" s="109" t="s">
        <v>2093</v>
      </c>
      <c r="C15" s="112" t="s">
        <v>2094</v>
      </c>
      <c r="D15" s="94" t="s">
        <v>2106</v>
      </c>
      <c r="E15" s="112" t="s">
        <v>2105</v>
      </c>
      <c r="F15" s="40">
        <v>12490.1566666667</v>
      </c>
      <c r="G15" s="26">
        <f>(1-Содержание!$D$12/100)*Таблица95[[#This Row],[RRP*, руб. с НДС]]</f>
        <v>12490.1566666667</v>
      </c>
      <c r="H15" s="110" t="s">
        <v>2107</v>
      </c>
      <c r="J15" s="66" t="s">
        <v>1634</v>
      </c>
    </row>
    <row r="16" spans="1:10" ht="30" x14ac:dyDescent="0.25">
      <c r="A16" s="111">
        <v>2</v>
      </c>
      <c r="B16" s="109" t="s">
        <v>2093</v>
      </c>
      <c r="C16" s="112" t="s">
        <v>2095</v>
      </c>
      <c r="D16" s="94" t="s">
        <v>2106</v>
      </c>
      <c r="E16" s="112" t="s">
        <v>534</v>
      </c>
      <c r="F16" s="40">
        <v>14419.891666666665</v>
      </c>
      <c r="G16" s="26">
        <f>(1-Содержание!$D$12/100)*Таблица95[[#This Row],[RRP*, руб. с НДС]]</f>
        <v>14419.891666666665</v>
      </c>
      <c r="H16" s="110" t="s">
        <v>2108</v>
      </c>
    </row>
    <row r="17" spans="1:8" ht="30" x14ac:dyDescent="0.25">
      <c r="A17" s="108">
        <v>3</v>
      </c>
      <c r="B17" s="109" t="s">
        <v>2093</v>
      </c>
      <c r="C17" s="112" t="s">
        <v>2096</v>
      </c>
      <c r="D17" s="94" t="s">
        <v>2106</v>
      </c>
      <c r="E17" s="112" t="s">
        <v>540</v>
      </c>
      <c r="F17" s="40">
        <v>14587.946666666665</v>
      </c>
      <c r="G17" s="26">
        <f>(1-Содержание!$D$12/100)*Таблица95[[#This Row],[RRP*, руб. с НДС]]</f>
        <v>14587.946666666665</v>
      </c>
      <c r="H17" s="110" t="s">
        <v>2109</v>
      </c>
    </row>
    <row r="18" spans="1:8" ht="30" x14ac:dyDescent="0.25">
      <c r="A18" s="111">
        <v>4</v>
      </c>
      <c r="B18" s="109" t="s">
        <v>2093</v>
      </c>
      <c r="C18" s="112" t="s">
        <v>2097</v>
      </c>
      <c r="D18" s="94" t="s">
        <v>2106</v>
      </c>
      <c r="E18" s="112" t="s">
        <v>542</v>
      </c>
      <c r="F18" s="40">
        <v>16063.74</v>
      </c>
      <c r="G18" s="26">
        <f>(1-Содержание!$D$12/100)*Таблица95[[#This Row],[RRP*, руб. с НДС]]</f>
        <v>16063.74</v>
      </c>
      <c r="H18" s="110" t="s">
        <v>2110</v>
      </c>
    </row>
    <row r="19" spans="1:8" ht="30" x14ac:dyDescent="0.25">
      <c r="A19" s="108">
        <v>5</v>
      </c>
      <c r="B19" s="109" t="s">
        <v>2093</v>
      </c>
      <c r="C19" s="112" t="s">
        <v>2098</v>
      </c>
      <c r="D19" s="94" t="s">
        <v>2106</v>
      </c>
      <c r="E19" s="112" t="s">
        <v>508</v>
      </c>
      <c r="F19" s="40">
        <v>16786.183333333331</v>
      </c>
      <c r="G19" s="26">
        <f>(1-Содержание!$D$12/100)*Таблица95[[#This Row],[RRP*, руб. с НДС]]</f>
        <v>16786.183333333331</v>
      </c>
      <c r="H19" s="110" t="s">
        <v>2111</v>
      </c>
    </row>
    <row r="20" spans="1:8" ht="30" x14ac:dyDescent="0.25">
      <c r="A20" s="111">
        <v>6</v>
      </c>
      <c r="B20" s="109" t="s">
        <v>2093</v>
      </c>
      <c r="C20" s="112" t="s">
        <v>2099</v>
      </c>
      <c r="D20" s="94" t="s">
        <v>2106</v>
      </c>
      <c r="E20" s="112" t="s">
        <v>510</v>
      </c>
      <c r="F20" s="40">
        <v>18560.419166666667</v>
      </c>
      <c r="G20" s="26">
        <f>(1-Содержание!$D$12/100)*Таблица95[[#This Row],[RRP*, руб. с НДС]]</f>
        <v>18560.419166666667</v>
      </c>
      <c r="H20" s="110" t="s">
        <v>2112</v>
      </c>
    </row>
    <row r="21" spans="1:8" ht="30" x14ac:dyDescent="0.25">
      <c r="A21" s="108">
        <v>7</v>
      </c>
      <c r="B21" s="109" t="s">
        <v>2093</v>
      </c>
      <c r="C21" s="112" t="s">
        <v>2100</v>
      </c>
      <c r="D21" s="94" t="s">
        <v>2106</v>
      </c>
      <c r="E21" s="112" t="s">
        <v>516</v>
      </c>
      <c r="F21" s="40">
        <v>18110.340833333335</v>
      </c>
      <c r="G21" s="26">
        <f>(1-Содержание!$D$12/100)*Таблица95[[#This Row],[RRP*, руб. с НДС]]</f>
        <v>18110.340833333335</v>
      </c>
      <c r="H21" s="110" t="s">
        <v>2113</v>
      </c>
    </row>
    <row r="22" spans="1:8" ht="30" x14ac:dyDescent="0.25">
      <c r="A22" s="111">
        <v>8</v>
      </c>
      <c r="B22" s="109" t="s">
        <v>2093</v>
      </c>
      <c r="C22" s="112" t="s">
        <v>2101</v>
      </c>
      <c r="D22" s="94" t="s">
        <v>2106</v>
      </c>
      <c r="E22" s="112" t="s">
        <v>518</v>
      </c>
      <c r="F22" s="40">
        <v>19780.266666666666</v>
      </c>
      <c r="G22" s="26">
        <f>(1-Содержание!$D$12/100)*Таблица95[[#This Row],[RRP*, руб. с НДС]]</f>
        <v>19780.266666666666</v>
      </c>
      <c r="H22" s="110" t="s">
        <v>2114</v>
      </c>
    </row>
    <row r="23" spans="1:8" ht="30" x14ac:dyDescent="0.25">
      <c r="A23" s="108">
        <v>9</v>
      </c>
      <c r="B23" s="109" t="s">
        <v>2093</v>
      </c>
      <c r="C23" s="112" t="s">
        <v>2102</v>
      </c>
      <c r="D23" s="94" t="s">
        <v>2106</v>
      </c>
      <c r="E23" s="112" t="s">
        <v>524</v>
      </c>
      <c r="F23" s="40">
        <v>20382.946666666663</v>
      </c>
      <c r="G23" s="26">
        <f>(1-Содержание!$D$12/100)*Таблица95[[#This Row],[RRP*, руб. с НДС]]</f>
        <v>20382.946666666663</v>
      </c>
      <c r="H23" s="110" t="s">
        <v>2115</v>
      </c>
    </row>
    <row r="24" spans="1:8" ht="30" x14ac:dyDescent="0.25">
      <c r="A24" s="111">
        <v>10</v>
      </c>
      <c r="B24" s="109" t="s">
        <v>2103</v>
      </c>
      <c r="C24" s="112" t="s">
        <v>2104</v>
      </c>
      <c r="D24" s="94" t="s">
        <v>2106</v>
      </c>
      <c r="E24" s="112" t="s">
        <v>526</v>
      </c>
      <c r="F24" s="40">
        <v>23359.645</v>
      </c>
      <c r="G24" s="26">
        <f>(1-Содержание!$D$12/100)*Таблица95[[#This Row],[RRP*, руб. с НДС]]</f>
        <v>23359.645</v>
      </c>
      <c r="H24" s="110" t="s">
        <v>2116</v>
      </c>
    </row>
    <row r="25" spans="1:8" ht="15.75" x14ac:dyDescent="0.25">
      <c r="B25" s="116"/>
      <c r="C25" s="4"/>
      <c r="D25" s="101" t="s">
        <v>2119</v>
      </c>
      <c r="E25" s="4"/>
      <c r="F25" s="4"/>
      <c r="G25" s="26"/>
      <c r="H25" s="116"/>
    </row>
    <row r="26" spans="1:8" ht="30" x14ac:dyDescent="0.25">
      <c r="A26" s="66">
        <v>11</v>
      </c>
      <c r="B26" s="109" t="s">
        <v>2120</v>
      </c>
      <c r="C26" s="112" t="s">
        <v>2121</v>
      </c>
      <c r="D26" s="112" t="s">
        <v>2120</v>
      </c>
      <c r="E26" s="117" t="s">
        <v>532</v>
      </c>
      <c r="F26" s="40">
        <v>20931.539999999994</v>
      </c>
      <c r="G26" s="26">
        <f>(1-Содержание!$D$12/100)*Таблица95[[#This Row],[RRP*, руб. с НДС]]</f>
        <v>20931.539999999994</v>
      </c>
      <c r="H26" s="110" t="s">
        <v>2133</v>
      </c>
    </row>
    <row r="27" spans="1:8" ht="30" x14ac:dyDescent="0.25">
      <c r="A27" s="66">
        <v>12</v>
      </c>
      <c r="B27" s="109" t="s">
        <v>2120</v>
      </c>
      <c r="C27" s="112" t="s">
        <v>2122</v>
      </c>
      <c r="D27" s="112" t="s">
        <v>2120</v>
      </c>
      <c r="E27" s="117" t="s">
        <v>534</v>
      </c>
      <c r="F27" s="40">
        <v>22138.831666666665</v>
      </c>
      <c r="G27" s="26">
        <f>(1-Содержание!$D$12/100)*Таблица95[[#This Row],[RRP*, руб. с НДС]]</f>
        <v>22138.831666666665</v>
      </c>
      <c r="H27" s="110" t="s">
        <v>2134</v>
      </c>
    </row>
    <row r="28" spans="1:8" ht="30" x14ac:dyDescent="0.25">
      <c r="A28" s="66">
        <v>13</v>
      </c>
      <c r="B28" s="109" t="s">
        <v>2120</v>
      </c>
      <c r="C28" s="112" t="s">
        <v>2123</v>
      </c>
      <c r="D28" s="112" t="s">
        <v>2120</v>
      </c>
      <c r="E28" s="117" t="s">
        <v>540</v>
      </c>
      <c r="F28" s="40">
        <v>23497.759166666663</v>
      </c>
      <c r="G28" s="26">
        <f>(1-Содержание!$D$12/100)*Таблица95[[#This Row],[RRP*, руб. с НДС]]</f>
        <v>23497.759166666663</v>
      </c>
      <c r="H28" s="110" t="s">
        <v>2135</v>
      </c>
    </row>
    <row r="29" spans="1:8" ht="30" x14ac:dyDescent="0.25">
      <c r="A29" s="66">
        <v>14</v>
      </c>
      <c r="B29" s="109" t="s">
        <v>2120</v>
      </c>
      <c r="C29" s="112" t="s">
        <v>2124</v>
      </c>
      <c r="D29" s="112" t="s">
        <v>2120</v>
      </c>
      <c r="E29" s="117" t="s">
        <v>542</v>
      </c>
      <c r="F29" s="40">
        <v>23660.985000000001</v>
      </c>
      <c r="G29" s="26">
        <f>(1-Содержание!$D$12/100)*Таблица95[[#This Row],[RRP*, руб. с НДС]]</f>
        <v>23660.985000000001</v>
      </c>
      <c r="H29" s="110" t="s">
        <v>2136</v>
      </c>
    </row>
    <row r="30" spans="1:8" ht="30" x14ac:dyDescent="0.25">
      <c r="A30" s="66">
        <v>15</v>
      </c>
      <c r="B30" s="109" t="s">
        <v>2120</v>
      </c>
      <c r="C30" s="112" t="s">
        <v>2125</v>
      </c>
      <c r="D30" s="112" t="s">
        <v>2120</v>
      </c>
      <c r="E30" s="117" t="s">
        <v>508</v>
      </c>
      <c r="F30" s="40">
        <v>27884.574166666662</v>
      </c>
      <c r="G30" s="26">
        <f>(1-Содержание!$D$12/100)*Таблица95[[#This Row],[RRP*, руб. с НДС]]</f>
        <v>27884.574166666662</v>
      </c>
      <c r="H30" s="110" t="s">
        <v>2137</v>
      </c>
    </row>
    <row r="31" spans="1:8" ht="30" x14ac:dyDescent="0.25">
      <c r="A31" s="66">
        <v>16</v>
      </c>
      <c r="B31" s="109" t="s">
        <v>2120</v>
      </c>
      <c r="C31" s="112" t="s">
        <v>2126</v>
      </c>
      <c r="D31" s="112" t="s">
        <v>2120</v>
      </c>
      <c r="E31" s="117" t="s">
        <v>510</v>
      </c>
      <c r="F31" s="40">
        <v>28718.08833333333</v>
      </c>
      <c r="G31" s="26">
        <f>(1-Содержание!$D$12/100)*Таблица95[[#This Row],[RRP*, руб. с НДС]]</f>
        <v>28718.08833333333</v>
      </c>
      <c r="H31" s="110" t="s">
        <v>2138</v>
      </c>
    </row>
    <row r="32" spans="1:8" ht="30" x14ac:dyDescent="0.25">
      <c r="A32" s="66">
        <v>17</v>
      </c>
      <c r="B32" s="116" t="s">
        <v>2120</v>
      </c>
      <c r="C32" s="4" t="s">
        <v>2127</v>
      </c>
      <c r="D32" s="4" t="s">
        <v>2120</v>
      </c>
      <c r="E32" s="117" t="s">
        <v>516</v>
      </c>
      <c r="F32" s="40">
        <v>33083.654999999999</v>
      </c>
      <c r="G32" s="26">
        <f>(1-Содержание!$D$12/100)*Таблица95[[#This Row],[RRP*, руб. с НДС]]</f>
        <v>33083.654999999999</v>
      </c>
      <c r="H32" s="145" t="s">
        <v>2139</v>
      </c>
    </row>
    <row r="33" spans="1:8" ht="30" x14ac:dyDescent="0.25">
      <c r="A33" s="66">
        <v>18</v>
      </c>
      <c r="B33" s="109" t="s">
        <v>2120</v>
      </c>
      <c r="C33" s="112" t="s">
        <v>2128</v>
      </c>
      <c r="D33" s="112" t="s">
        <v>2120</v>
      </c>
      <c r="E33" s="117" t="s">
        <v>518</v>
      </c>
      <c r="F33" s="40">
        <v>32313.88583333333</v>
      </c>
      <c r="G33" s="26">
        <f>(1-Содержание!$D$12/100)*Таблица95[[#This Row],[RRP*, руб. с НДС]]</f>
        <v>32313.88583333333</v>
      </c>
      <c r="H33" s="110" t="s">
        <v>2140</v>
      </c>
    </row>
    <row r="34" spans="1:8" ht="30" x14ac:dyDescent="0.25">
      <c r="A34" s="66">
        <v>19</v>
      </c>
      <c r="B34" s="109" t="s">
        <v>2120</v>
      </c>
      <c r="C34" s="112" t="s">
        <v>2129</v>
      </c>
      <c r="D34" s="112" t="s">
        <v>2120</v>
      </c>
      <c r="E34" s="117" t="s">
        <v>524</v>
      </c>
      <c r="F34" s="40">
        <v>33697.924999999996</v>
      </c>
      <c r="G34" s="26">
        <f>(1-Содержание!$D$12/100)*Таблица95[[#This Row],[RRP*, руб. с НДС]]</f>
        <v>33697.924999999996</v>
      </c>
      <c r="H34" s="110" t="s">
        <v>2141</v>
      </c>
    </row>
    <row r="35" spans="1:8" ht="30" x14ac:dyDescent="0.25">
      <c r="A35" s="66">
        <v>20</v>
      </c>
      <c r="B35" s="109" t="s">
        <v>2120</v>
      </c>
      <c r="C35" s="112" t="s">
        <v>2130</v>
      </c>
      <c r="D35" s="112" t="s">
        <v>2120</v>
      </c>
      <c r="E35" s="117" t="s">
        <v>526</v>
      </c>
      <c r="F35" s="40">
        <v>36060.353333333333</v>
      </c>
      <c r="G35" s="26">
        <f>(1-Содержание!$D$12/100)*Таблица95[[#This Row],[RRP*, руб. с НДС]]</f>
        <v>36060.353333333333</v>
      </c>
      <c r="H35" s="110" t="s">
        <v>2142</v>
      </c>
    </row>
    <row r="36" spans="1:8" ht="30" x14ac:dyDescent="0.25">
      <c r="A36" s="66">
        <v>21</v>
      </c>
      <c r="B36" s="109" t="s">
        <v>2120</v>
      </c>
      <c r="C36" s="112" t="s">
        <v>2131</v>
      </c>
      <c r="D36" s="112" t="s">
        <v>2120</v>
      </c>
      <c r="E36" s="117" t="s">
        <v>528</v>
      </c>
      <c r="F36" s="40">
        <v>34664.72416666666</v>
      </c>
      <c r="G36" s="26">
        <f>(1-Содержание!$D$12/100)*Таблица95[[#This Row],[RRP*, руб. с НДС]]</f>
        <v>34664.72416666666</v>
      </c>
      <c r="H36" s="110" t="s">
        <v>2143</v>
      </c>
    </row>
    <row r="37" spans="1:8" ht="30" x14ac:dyDescent="0.25">
      <c r="A37" s="66">
        <v>22</v>
      </c>
      <c r="B37" s="103" t="s">
        <v>2120</v>
      </c>
      <c r="C37" s="113" t="s">
        <v>2132</v>
      </c>
      <c r="D37" s="113" t="s">
        <v>2120</v>
      </c>
      <c r="E37" s="117" t="s">
        <v>530</v>
      </c>
      <c r="F37" s="114">
        <v>37337.184999999998</v>
      </c>
      <c r="G37" s="26">
        <f>(1-Содержание!$D$12/100)*Таблица95[[#This Row],[RRP*, руб. с НДС]]</f>
        <v>37337.184999999998</v>
      </c>
      <c r="H37" s="115" t="s">
        <v>2144</v>
      </c>
    </row>
    <row r="38" spans="1:8" ht="15.75" x14ac:dyDescent="0.25">
      <c r="B38" s="116"/>
      <c r="C38" s="4"/>
      <c r="D38" s="101" t="s">
        <v>2145</v>
      </c>
      <c r="E38" s="4"/>
      <c r="F38" s="4"/>
      <c r="G38" s="26"/>
      <c r="H38" s="116"/>
    </row>
    <row r="39" spans="1:8" ht="30" x14ac:dyDescent="0.25">
      <c r="A39" s="66">
        <v>23</v>
      </c>
      <c r="B39" s="143" t="s">
        <v>2146</v>
      </c>
      <c r="C39" s="4" t="s">
        <v>2147</v>
      </c>
      <c r="D39" s="4" t="s">
        <v>2146</v>
      </c>
      <c r="E39" s="4" t="s">
        <v>532</v>
      </c>
      <c r="F39" s="40">
        <v>19884.962999999996</v>
      </c>
      <c r="G39" s="26">
        <f>(1-Содержание!$D$12/100)*Таблица95[[#This Row],[RRP*, руб. с НДС]]</f>
        <v>19884.962999999996</v>
      </c>
      <c r="H39" s="144" t="s">
        <v>2158</v>
      </c>
    </row>
    <row r="40" spans="1:8" ht="30" x14ac:dyDescent="0.25">
      <c r="A40" s="66">
        <v>24</v>
      </c>
      <c r="B40" s="96" t="s">
        <v>2146</v>
      </c>
      <c r="C40" s="112" t="s">
        <v>2148</v>
      </c>
      <c r="D40" s="112" t="s">
        <v>2146</v>
      </c>
      <c r="E40" s="112" t="s">
        <v>534</v>
      </c>
      <c r="F40" s="40">
        <v>21031.890083333328</v>
      </c>
      <c r="G40" s="26">
        <f>(1-Содержание!$D$12/100)*Таблица95[[#This Row],[RRP*, руб. с НДС]]</f>
        <v>21031.890083333328</v>
      </c>
      <c r="H40" s="97" t="s">
        <v>2159</v>
      </c>
    </row>
    <row r="41" spans="1:8" ht="30" x14ac:dyDescent="0.25">
      <c r="A41" s="66">
        <v>25</v>
      </c>
      <c r="B41" s="96" t="s">
        <v>2146</v>
      </c>
      <c r="C41" s="112" t="s">
        <v>2173</v>
      </c>
      <c r="D41" s="112" t="s">
        <v>2146</v>
      </c>
      <c r="E41" s="112" t="s">
        <v>540</v>
      </c>
      <c r="F41" s="40">
        <v>22322.87120833333</v>
      </c>
      <c r="G41" s="26">
        <f>(1-Содержание!$D$12/100)*Таблица95[[#This Row],[RRP*, руб. с НДС]]</f>
        <v>22322.87120833333</v>
      </c>
      <c r="H41" s="97" t="s">
        <v>2160</v>
      </c>
    </row>
    <row r="42" spans="1:8" ht="30" x14ac:dyDescent="0.25">
      <c r="A42" s="66">
        <v>26</v>
      </c>
      <c r="B42" s="96" t="s">
        <v>2146</v>
      </c>
      <c r="C42" s="112" t="s">
        <v>2149</v>
      </c>
      <c r="D42" s="112" t="s">
        <v>2146</v>
      </c>
      <c r="E42" s="112" t="s">
        <v>542</v>
      </c>
      <c r="F42" s="40">
        <v>22477.935749999993</v>
      </c>
      <c r="G42" s="26">
        <f>(1-Содержание!$D$12/100)*Таблица95[[#This Row],[RRP*, руб. с НДС]]</f>
        <v>22477.935749999993</v>
      </c>
      <c r="H42" s="97" t="s">
        <v>2161</v>
      </c>
    </row>
    <row r="43" spans="1:8" ht="30" x14ac:dyDescent="0.25">
      <c r="A43" s="66">
        <v>27</v>
      </c>
      <c r="B43" s="96" t="s">
        <v>2146</v>
      </c>
      <c r="C43" s="112" t="s">
        <v>2150</v>
      </c>
      <c r="D43" s="112" t="s">
        <v>2146</v>
      </c>
      <c r="E43" s="112" t="s">
        <v>508</v>
      </c>
      <c r="F43" s="40">
        <v>26490.345458333326</v>
      </c>
      <c r="G43" s="26">
        <f>(1-Содержание!$D$12/100)*Таблица95[[#This Row],[RRP*, руб. с НДС]]</f>
        <v>26490.345458333326</v>
      </c>
      <c r="H43" s="97" t="s">
        <v>2162</v>
      </c>
    </row>
    <row r="44" spans="1:8" ht="30" x14ac:dyDescent="0.25">
      <c r="A44" s="66">
        <v>28</v>
      </c>
      <c r="B44" s="96" t="s">
        <v>2146</v>
      </c>
      <c r="C44" s="112" t="s">
        <v>2151</v>
      </c>
      <c r="D44" s="112" t="s">
        <v>2146</v>
      </c>
      <c r="E44" s="112" t="s">
        <v>510</v>
      </c>
      <c r="F44" s="40">
        <v>27282.183916666665</v>
      </c>
      <c r="G44" s="26">
        <f>(1-Содержание!$D$12/100)*Таблица95[[#This Row],[RRP*, руб. с НДС]]</f>
        <v>27282.183916666665</v>
      </c>
      <c r="H44" s="97" t="s">
        <v>2163</v>
      </c>
    </row>
    <row r="45" spans="1:8" ht="30" x14ac:dyDescent="0.25">
      <c r="A45" s="66">
        <v>29</v>
      </c>
      <c r="B45" s="96" t="s">
        <v>2146</v>
      </c>
      <c r="C45" s="112" t="s">
        <v>2152</v>
      </c>
      <c r="D45" s="112" t="s">
        <v>2146</v>
      </c>
      <c r="E45" s="112" t="s">
        <v>516</v>
      </c>
      <c r="F45" s="40">
        <v>31429.472249999995</v>
      </c>
      <c r="G45" s="26">
        <f>(1-Содержание!$D$12/100)*Таблица95[[#This Row],[RRP*, руб. с НДС]]</f>
        <v>31429.472249999995</v>
      </c>
      <c r="H45" s="97" t="s">
        <v>2164</v>
      </c>
    </row>
    <row r="46" spans="1:8" ht="30" x14ac:dyDescent="0.25">
      <c r="A46" s="66">
        <v>30</v>
      </c>
      <c r="B46" s="96" t="s">
        <v>2146</v>
      </c>
      <c r="C46" s="112" t="s">
        <v>2153</v>
      </c>
      <c r="D46" s="112" t="s">
        <v>2146</v>
      </c>
      <c r="E46" s="112" t="s">
        <v>518</v>
      </c>
      <c r="F46" s="40">
        <v>30698.191541666663</v>
      </c>
      <c r="G46" s="26">
        <f>(1-Содержание!$D$12/100)*Таблица95[[#This Row],[RRP*, руб. с НДС]]</f>
        <v>30698.191541666663</v>
      </c>
      <c r="H46" s="97" t="s">
        <v>2165</v>
      </c>
    </row>
    <row r="47" spans="1:8" ht="30" x14ac:dyDescent="0.25">
      <c r="A47" s="66">
        <v>31</v>
      </c>
      <c r="B47" s="96" t="s">
        <v>2146</v>
      </c>
      <c r="C47" s="112" t="s">
        <v>2154</v>
      </c>
      <c r="D47" s="112" t="s">
        <v>2146</v>
      </c>
      <c r="E47" s="112" t="s">
        <v>524</v>
      </c>
      <c r="F47" s="40">
        <v>32013.028749999998</v>
      </c>
      <c r="G47" s="26">
        <f>(1-Содержание!$D$12/100)*Таблица95[[#This Row],[RRP*, руб. с НДС]]</f>
        <v>32013.028749999998</v>
      </c>
      <c r="H47" s="97" t="s">
        <v>2166</v>
      </c>
    </row>
    <row r="48" spans="1:8" ht="30" x14ac:dyDescent="0.25">
      <c r="A48" s="66">
        <v>32</v>
      </c>
      <c r="B48" s="96" t="s">
        <v>2146</v>
      </c>
      <c r="C48" s="112" t="s">
        <v>2155</v>
      </c>
      <c r="D48" s="112" t="s">
        <v>2146</v>
      </c>
      <c r="E48" s="112" t="s">
        <v>526</v>
      </c>
      <c r="F48" s="40">
        <v>34257.335666666666</v>
      </c>
      <c r="G48" s="26">
        <f>(1-Содержание!$D$12/100)*Таблица95[[#This Row],[RRP*, руб. с НДС]]</f>
        <v>34257.335666666666</v>
      </c>
      <c r="H48" s="97" t="s">
        <v>2167</v>
      </c>
    </row>
    <row r="49" spans="1:8" ht="30" x14ac:dyDescent="0.25">
      <c r="A49" s="66">
        <v>33</v>
      </c>
      <c r="B49" s="96" t="s">
        <v>2146</v>
      </c>
      <c r="C49" s="112" t="s">
        <v>2156</v>
      </c>
      <c r="D49" s="112" t="s">
        <v>2146</v>
      </c>
      <c r="E49" s="112" t="s">
        <v>528</v>
      </c>
      <c r="F49" s="40">
        <v>32931.487958333324</v>
      </c>
      <c r="G49" s="26">
        <f>(1-Содержание!$D$12/100)*Таблица95[[#This Row],[RRP*, руб. с НДС]]</f>
        <v>32931.487958333324</v>
      </c>
      <c r="H49" s="97" t="s">
        <v>2168</v>
      </c>
    </row>
    <row r="50" spans="1:8" ht="30" x14ac:dyDescent="0.25">
      <c r="A50" s="66">
        <v>34</v>
      </c>
      <c r="B50" s="96" t="s">
        <v>2146</v>
      </c>
      <c r="C50" s="112" t="s">
        <v>2157</v>
      </c>
      <c r="D50" s="112" t="s">
        <v>2146</v>
      </c>
      <c r="E50" s="112" t="s">
        <v>530</v>
      </c>
      <c r="F50" s="40">
        <v>35470.325749999996</v>
      </c>
      <c r="G50" s="26">
        <f>(1-Содержание!$D$12/100)*Таблица95[[#This Row],[RRP*, руб. с НДС]]</f>
        <v>35470.325749999996</v>
      </c>
      <c r="H50" s="97" t="s">
        <v>2169</v>
      </c>
    </row>
    <row r="51" spans="1:8" x14ac:dyDescent="0.25">
      <c r="G51"/>
      <c r="H51"/>
    </row>
    <row r="52" spans="1:8" x14ac:dyDescent="0.25">
      <c r="G52"/>
      <c r="H52"/>
    </row>
    <row r="53" spans="1:8" x14ac:dyDescent="0.25">
      <c r="G53"/>
      <c r="H53"/>
    </row>
    <row r="54" spans="1:8" x14ac:dyDescent="0.25">
      <c r="G54"/>
      <c r="H54"/>
    </row>
    <row r="55" spans="1:8" x14ac:dyDescent="0.25">
      <c r="G55"/>
      <c r="H55"/>
    </row>
    <row r="56" spans="1:8" x14ac:dyDescent="0.25">
      <c r="G56"/>
      <c r="H56"/>
    </row>
    <row r="57" spans="1:8" x14ac:dyDescent="0.25">
      <c r="G57"/>
      <c r="H57"/>
    </row>
    <row r="58" spans="1:8" x14ac:dyDescent="0.25">
      <c r="G58"/>
      <c r="H58"/>
    </row>
    <row r="59" spans="1:8" x14ac:dyDescent="0.25">
      <c r="G59"/>
      <c r="H59"/>
    </row>
    <row r="60" spans="1:8" x14ac:dyDescent="0.25">
      <c r="G60"/>
      <c r="H60"/>
    </row>
    <row r="61" spans="1:8" x14ac:dyDescent="0.25">
      <c r="G61"/>
      <c r="H61"/>
    </row>
    <row r="62" spans="1:8" x14ac:dyDescent="0.25">
      <c r="G62"/>
      <c r="H62"/>
    </row>
    <row r="63" spans="1:8" x14ac:dyDescent="0.25">
      <c r="G63"/>
      <c r="H63"/>
    </row>
    <row r="64" spans="1:8" x14ac:dyDescent="0.25">
      <c r="G64"/>
      <c r="H64"/>
    </row>
    <row r="65" spans="7:8" x14ac:dyDescent="0.25">
      <c r="G65"/>
      <c r="H65"/>
    </row>
    <row r="66" spans="7:8" x14ac:dyDescent="0.25">
      <c r="G66"/>
      <c r="H66"/>
    </row>
    <row r="67" spans="7:8" x14ac:dyDescent="0.25">
      <c r="G67"/>
      <c r="H67"/>
    </row>
    <row r="68" spans="7:8" x14ac:dyDescent="0.25">
      <c r="G68"/>
      <c r="H68"/>
    </row>
    <row r="69" spans="7:8" x14ac:dyDescent="0.25">
      <c r="G69"/>
      <c r="H69"/>
    </row>
    <row r="70" spans="7:8" x14ac:dyDescent="0.25">
      <c r="G70"/>
      <c r="H70"/>
    </row>
    <row r="71" spans="7:8" x14ac:dyDescent="0.25">
      <c r="G71"/>
      <c r="H71"/>
    </row>
    <row r="72" spans="7:8" x14ac:dyDescent="0.25">
      <c r="G72"/>
      <c r="H72"/>
    </row>
    <row r="73" spans="7:8" x14ac:dyDescent="0.25">
      <c r="G73"/>
      <c r="H73"/>
    </row>
    <row r="74" spans="7:8" x14ac:dyDescent="0.25">
      <c r="G74"/>
      <c r="H74"/>
    </row>
    <row r="75" spans="7:8" x14ac:dyDescent="0.25">
      <c r="G75"/>
      <c r="H75"/>
    </row>
    <row r="76" spans="7:8" x14ac:dyDescent="0.25">
      <c r="G76"/>
      <c r="H76"/>
    </row>
    <row r="77" spans="7:8" x14ac:dyDescent="0.25">
      <c r="G77"/>
      <c r="H77"/>
    </row>
    <row r="78" spans="7:8" x14ac:dyDescent="0.25">
      <c r="G78"/>
      <c r="H78"/>
    </row>
    <row r="79" spans="7:8" x14ac:dyDescent="0.25">
      <c r="G79"/>
      <c r="H79"/>
    </row>
    <row r="80" spans="7:8" x14ac:dyDescent="0.25">
      <c r="G80"/>
      <c r="H80"/>
    </row>
    <row r="81" spans="7:8" x14ac:dyDescent="0.25">
      <c r="G81"/>
      <c r="H81"/>
    </row>
    <row r="82" spans="7:8" x14ac:dyDescent="0.25">
      <c r="G82"/>
      <c r="H82"/>
    </row>
    <row r="83" spans="7:8" x14ac:dyDescent="0.25">
      <c r="G83"/>
      <c r="H83"/>
    </row>
    <row r="84" spans="7:8" x14ac:dyDescent="0.25">
      <c r="G84"/>
      <c r="H84"/>
    </row>
    <row r="85" spans="7:8" x14ac:dyDescent="0.25">
      <c r="G85"/>
      <c r="H85"/>
    </row>
    <row r="86" spans="7:8" x14ac:dyDescent="0.25">
      <c r="G86"/>
      <c r="H86"/>
    </row>
    <row r="87" spans="7:8" x14ac:dyDescent="0.25">
      <c r="G87"/>
      <c r="H87"/>
    </row>
    <row r="88" spans="7:8" x14ac:dyDescent="0.25">
      <c r="G88"/>
      <c r="H88"/>
    </row>
    <row r="89" spans="7:8" x14ac:dyDescent="0.25">
      <c r="G89"/>
      <c r="H89"/>
    </row>
    <row r="90" spans="7:8" x14ac:dyDescent="0.25">
      <c r="G90"/>
      <c r="H90"/>
    </row>
    <row r="91" spans="7:8" x14ac:dyDescent="0.25">
      <c r="G91"/>
      <c r="H91"/>
    </row>
    <row r="92" spans="7:8" x14ac:dyDescent="0.25">
      <c r="G92"/>
      <c r="H92"/>
    </row>
    <row r="93" spans="7:8" x14ac:dyDescent="0.25">
      <c r="G93"/>
      <c r="H93"/>
    </row>
    <row r="94" spans="7:8" x14ac:dyDescent="0.25">
      <c r="G94"/>
      <c r="H94"/>
    </row>
  </sheetData>
  <autoFilter ref="G13:H94" xr:uid="{00000000-0009-0000-0000-000008000000}"/>
  <mergeCells count="2">
    <mergeCell ref="B2:B12"/>
    <mergeCell ref="D10:G10"/>
  </mergeCells>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37"/>
  <sheetViews>
    <sheetView zoomScale="70" zoomScaleNormal="70" workbookViewId="0">
      <selection activeCell="C14" sqref="C14"/>
    </sheetView>
  </sheetViews>
  <sheetFormatPr defaultRowHeight="15.75" x14ac:dyDescent="0.25"/>
  <cols>
    <col min="1" max="1" width="3.140625" customWidth="1"/>
    <col min="2" max="2" width="35.140625" customWidth="1"/>
    <col min="3" max="3" width="26" customWidth="1"/>
    <col min="4" max="4" width="48" customWidth="1"/>
    <col min="5" max="5" width="27.28515625" style="8" customWidth="1"/>
    <col min="6" max="6" width="13.140625" style="8" customWidth="1"/>
    <col min="7" max="7" width="14.85546875" style="44" customWidth="1"/>
    <col min="8" max="8" width="81" customWidth="1"/>
  </cols>
  <sheetData>
    <row r="1" spans="2:8" x14ac:dyDescent="0.25">
      <c r="E1"/>
      <c r="F1"/>
    </row>
    <row r="2" spans="2:8" x14ac:dyDescent="0.25">
      <c r="E2"/>
      <c r="F2"/>
    </row>
    <row r="3" spans="2:8" x14ac:dyDescent="0.25">
      <c r="E3"/>
      <c r="F3"/>
    </row>
    <row r="4" spans="2:8" x14ac:dyDescent="0.25">
      <c r="E4"/>
      <c r="F4"/>
    </row>
    <row r="5" spans="2:8" x14ac:dyDescent="0.25">
      <c r="E5"/>
      <c r="F5"/>
    </row>
    <row r="6" spans="2:8" x14ac:dyDescent="0.25">
      <c r="E6"/>
      <c r="F6"/>
    </row>
    <row r="7" spans="2:8" x14ac:dyDescent="0.25">
      <c r="E7"/>
      <c r="F7"/>
    </row>
    <row r="8" spans="2:8" ht="23.45" customHeight="1" x14ac:dyDescent="0.25"/>
    <row r="10" spans="2:8" ht="21" x14ac:dyDescent="0.35">
      <c r="D10" s="254" t="s">
        <v>1432</v>
      </c>
      <c r="E10" s="254"/>
      <c r="F10" s="254"/>
      <c r="G10" s="254"/>
    </row>
    <row r="11" spans="2:8" ht="20.45" customHeight="1" x14ac:dyDescent="0.25"/>
    <row r="12" spans="2:8" ht="17.45" customHeight="1" x14ac:dyDescent="0.25">
      <c r="F12" s="19"/>
    </row>
    <row r="13" spans="2:8" ht="55.5" customHeight="1" x14ac:dyDescent="0.25">
      <c r="B13" s="80" t="s">
        <v>1408</v>
      </c>
      <c r="C13" s="80" t="s">
        <v>4</v>
      </c>
      <c r="D13" s="80" t="s">
        <v>235</v>
      </c>
      <c r="E13" s="91" t="s">
        <v>358</v>
      </c>
      <c r="F13" s="92" t="s">
        <v>1798</v>
      </c>
      <c r="G13" s="72" t="str">
        <f>CONCATENATE("Цена с учетом скидки ",Содержание!$D$12,"%")</f>
        <v>Цена с учетом скидки 0%</v>
      </c>
      <c r="H13" s="79" t="s">
        <v>675</v>
      </c>
    </row>
    <row r="14" spans="2:8" ht="63" x14ac:dyDescent="0.25">
      <c r="B14" s="9" t="s">
        <v>1409</v>
      </c>
      <c r="C14" s="9" t="s">
        <v>1396</v>
      </c>
      <c r="D14" s="3" t="s">
        <v>1445</v>
      </c>
      <c r="E14" s="9" t="s">
        <v>1378</v>
      </c>
      <c r="F14" s="46">
        <v>10573.333333333332</v>
      </c>
      <c r="G14" s="27">
        <f>(1-Содержание!$D$12/100)*Таблица64[[#This Row],[RRP*, руб. с НДС]]</f>
        <v>10573.333333333332</v>
      </c>
      <c r="H14" s="15" t="s">
        <v>1421</v>
      </c>
    </row>
    <row r="15" spans="2:8" ht="63" x14ac:dyDescent="0.25">
      <c r="B15" s="9" t="s">
        <v>1409</v>
      </c>
      <c r="C15" s="9" t="s">
        <v>1397</v>
      </c>
      <c r="D15" s="3" t="s">
        <v>1446</v>
      </c>
      <c r="E15" s="9" t="s">
        <v>1379</v>
      </c>
      <c r="F15" s="46">
        <v>11590</v>
      </c>
      <c r="G15" s="27">
        <f>(1-Содержание!$D$12/100)*Таблица64[[#This Row],[RRP*, руб. с НДС]]</f>
        <v>11590</v>
      </c>
      <c r="H15" s="17" t="s">
        <v>1635</v>
      </c>
    </row>
    <row r="16" spans="2:8" ht="63" x14ac:dyDescent="0.25">
      <c r="B16" s="9" t="s">
        <v>1409</v>
      </c>
      <c r="C16" s="9" t="s">
        <v>1398</v>
      </c>
      <c r="D16" s="3" t="s">
        <v>1447</v>
      </c>
      <c r="E16" s="9" t="s">
        <v>1380</v>
      </c>
      <c r="F16" s="46">
        <v>14233.333333333332</v>
      </c>
      <c r="G16" s="27">
        <f>(1-Содержание!$D$12/100)*Таблица64[[#This Row],[RRP*, руб. с НДС]]</f>
        <v>14233.333333333332</v>
      </c>
      <c r="H16" s="15" t="s">
        <v>1422</v>
      </c>
    </row>
    <row r="17" spans="2:8" ht="63" x14ac:dyDescent="0.25">
      <c r="B17" s="9" t="s">
        <v>1409</v>
      </c>
      <c r="C17" s="9" t="s">
        <v>1399</v>
      </c>
      <c r="D17" s="3" t="s">
        <v>1448</v>
      </c>
      <c r="E17" s="9" t="s">
        <v>1381</v>
      </c>
      <c r="F17" s="46">
        <v>20130</v>
      </c>
      <c r="G17" s="27">
        <f>(1-Содержание!$D$12/100)*Таблица64[[#This Row],[RRP*, руб. с НДС]]</f>
        <v>20130</v>
      </c>
      <c r="H17" s="17" t="s">
        <v>1423</v>
      </c>
    </row>
    <row r="18" spans="2:8" ht="63" x14ac:dyDescent="0.25">
      <c r="B18" s="9" t="s">
        <v>1409</v>
      </c>
      <c r="C18" s="9" t="s">
        <v>1400</v>
      </c>
      <c r="D18" s="3" t="s">
        <v>1449</v>
      </c>
      <c r="E18" s="9" t="s">
        <v>1384</v>
      </c>
      <c r="F18" s="46">
        <v>25416.666666666664</v>
      </c>
      <c r="G18" s="27">
        <f>(1-Содержание!$D$12/100)*Таблица64[[#This Row],[RRP*, руб. с НДС]]</f>
        <v>25416.666666666664</v>
      </c>
      <c r="H18" s="17" t="s">
        <v>1636</v>
      </c>
    </row>
    <row r="19" spans="2:8" ht="63" x14ac:dyDescent="0.25">
      <c r="B19" s="9" t="s">
        <v>1409</v>
      </c>
      <c r="C19" s="9" t="s">
        <v>1401</v>
      </c>
      <c r="D19" s="3" t="s">
        <v>1450</v>
      </c>
      <c r="E19" s="9" t="s">
        <v>1385</v>
      </c>
      <c r="F19" s="46">
        <v>37210</v>
      </c>
      <c r="G19" s="27">
        <f>(1-Содержание!$D$12/100)*Таблица64[[#This Row],[RRP*, руб. с НДС]]</f>
        <v>37210</v>
      </c>
      <c r="H19" s="17" t="s">
        <v>1637</v>
      </c>
    </row>
    <row r="20" spans="2:8" ht="63" x14ac:dyDescent="0.25">
      <c r="B20" s="9" t="s">
        <v>1409</v>
      </c>
      <c r="C20" s="9" t="s">
        <v>1402</v>
      </c>
      <c r="D20" s="16" t="s">
        <v>1451</v>
      </c>
      <c r="E20" s="18" t="s">
        <v>1382</v>
      </c>
      <c r="F20" s="46">
        <v>18096.666666666668</v>
      </c>
      <c r="G20" s="27">
        <f>(1-Содержание!$D$12/100)*Таблица64[[#This Row],[RRP*, руб. с НДС]]</f>
        <v>18096.666666666668</v>
      </c>
      <c r="H20" s="17" t="s">
        <v>1424</v>
      </c>
    </row>
    <row r="21" spans="2:8" ht="63" x14ac:dyDescent="0.25">
      <c r="B21" s="9" t="s">
        <v>1409</v>
      </c>
      <c r="C21" s="9" t="s">
        <v>1403</v>
      </c>
      <c r="D21" s="16" t="s">
        <v>1452</v>
      </c>
      <c r="E21" s="18" t="s">
        <v>1383</v>
      </c>
      <c r="F21" s="46">
        <v>20130</v>
      </c>
      <c r="G21" s="27">
        <f>(1-Содержание!$D$12/100)*Таблица64[[#This Row],[RRP*, руб. с НДС]]</f>
        <v>20130</v>
      </c>
      <c r="H21" s="17" t="s">
        <v>1638</v>
      </c>
    </row>
    <row r="22" spans="2:8" ht="63" x14ac:dyDescent="0.25">
      <c r="B22" s="9" t="s">
        <v>1409</v>
      </c>
      <c r="C22" s="9" t="s">
        <v>1404</v>
      </c>
      <c r="D22" s="16" t="s">
        <v>1453</v>
      </c>
      <c r="E22" s="18" t="s">
        <v>1386</v>
      </c>
      <c r="F22" s="46">
        <v>25620</v>
      </c>
      <c r="G22" s="27">
        <f>(1-Содержание!$D$12/100)*Таблица64[[#This Row],[RRP*, руб. с НДС]]</f>
        <v>25620</v>
      </c>
      <c r="H22" s="17" t="s">
        <v>1425</v>
      </c>
    </row>
    <row r="23" spans="2:8" ht="47.25" x14ac:dyDescent="0.25">
      <c r="B23" s="9" t="s">
        <v>1409</v>
      </c>
      <c r="C23" s="9" t="s">
        <v>1405</v>
      </c>
      <c r="D23" s="16" t="s">
        <v>1454</v>
      </c>
      <c r="E23" s="18" t="s">
        <v>1387</v>
      </c>
      <c r="F23" s="46">
        <v>28670</v>
      </c>
      <c r="G23" s="27">
        <f>(1-Содержание!$D$12/100)*Таблица64[[#This Row],[RRP*, руб. с НДС]]</f>
        <v>28670</v>
      </c>
      <c r="H23" s="17" t="s">
        <v>1639</v>
      </c>
    </row>
    <row r="24" spans="2:8" ht="63" x14ac:dyDescent="0.25">
      <c r="B24" s="9" t="s">
        <v>1409</v>
      </c>
      <c r="C24" s="9" t="s">
        <v>1406</v>
      </c>
      <c r="D24" s="16" t="s">
        <v>1455</v>
      </c>
      <c r="E24" s="18" t="s">
        <v>1388</v>
      </c>
      <c r="F24" s="46">
        <v>36600</v>
      </c>
      <c r="G24" s="27">
        <f>(1-Содержание!$D$12/100)*Таблица64[[#This Row],[RRP*, руб. с НДС]]</f>
        <v>36600</v>
      </c>
      <c r="H24" s="17" t="s">
        <v>1640</v>
      </c>
    </row>
    <row r="25" spans="2:8" ht="63" x14ac:dyDescent="0.25">
      <c r="B25" s="9" t="s">
        <v>1409</v>
      </c>
      <c r="C25" s="9" t="s">
        <v>1407</v>
      </c>
      <c r="D25" s="16" t="s">
        <v>1456</v>
      </c>
      <c r="E25" s="18" t="s">
        <v>1389</v>
      </c>
      <c r="F25" s="46">
        <v>54290</v>
      </c>
      <c r="G25" s="27">
        <f>(1-Содержание!$D$12/100)*Таблица64[[#This Row],[RRP*, руб. с НДС]]</f>
        <v>54290</v>
      </c>
      <c r="H25" s="17" t="s">
        <v>1641</v>
      </c>
    </row>
    <row r="26" spans="2:8" ht="47.25" x14ac:dyDescent="0.25">
      <c r="B26" s="9" t="s">
        <v>1409</v>
      </c>
      <c r="C26" s="9" t="s">
        <v>1410</v>
      </c>
      <c r="D26" s="3" t="s">
        <v>1433</v>
      </c>
      <c r="E26" s="9" t="s">
        <v>1391</v>
      </c>
      <c r="F26" s="46">
        <v>17690</v>
      </c>
      <c r="G26" s="27">
        <f>(1-Содержание!$D$12/100)*Таблица64[[#This Row],[RRP*, руб. с НДС]]</f>
        <v>17690</v>
      </c>
      <c r="H26" s="15" t="s">
        <v>1426</v>
      </c>
    </row>
    <row r="27" spans="2:8" ht="47.25" x14ac:dyDescent="0.25">
      <c r="B27" s="9" t="s">
        <v>1409</v>
      </c>
      <c r="C27" s="9" t="s">
        <v>1411</v>
      </c>
      <c r="D27" s="3" t="s">
        <v>1434</v>
      </c>
      <c r="E27" s="9" t="s">
        <v>1392</v>
      </c>
      <c r="F27" s="46">
        <v>20943.333333333336</v>
      </c>
      <c r="G27" s="27">
        <f>(1-Содержание!$D$12/100)*Таблица64[[#This Row],[RRP*, руб. с НДС]]</f>
        <v>20943.333333333336</v>
      </c>
      <c r="H27" s="15" t="s">
        <v>1426</v>
      </c>
    </row>
    <row r="28" spans="2:8" ht="47.25" x14ac:dyDescent="0.25">
      <c r="B28" s="9" t="s">
        <v>1409</v>
      </c>
      <c r="C28" s="9" t="s">
        <v>1412</v>
      </c>
      <c r="D28" s="3" t="s">
        <v>1435</v>
      </c>
      <c r="E28" s="9" t="s">
        <v>1395</v>
      </c>
      <c r="F28" s="46">
        <v>23586.666666666664</v>
      </c>
      <c r="G28" s="27">
        <f>(1-Содержание!$D$12/100)*Таблица64[[#This Row],[RRP*, руб. с НДС]]</f>
        <v>23586.666666666664</v>
      </c>
      <c r="H28" s="15" t="s">
        <v>1427</v>
      </c>
    </row>
    <row r="29" spans="2:8" ht="47.25" x14ac:dyDescent="0.25">
      <c r="B29" s="9" t="s">
        <v>1409</v>
      </c>
      <c r="C29" s="9" t="s">
        <v>1413</v>
      </c>
      <c r="D29" s="3" t="s">
        <v>1436</v>
      </c>
      <c r="E29" s="9" t="s">
        <v>1390</v>
      </c>
      <c r="F29" s="46">
        <v>16266.666666666668</v>
      </c>
      <c r="G29" s="27">
        <f>(1-Содержание!$D$12/100)*Таблица64[[#This Row],[RRP*, руб. с НДС]]</f>
        <v>16266.666666666668</v>
      </c>
      <c r="H29" s="15" t="s">
        <v>1428</v>
      </c>
    </row>
    <row r="30" spans="2:8" ht="47.25" x14ac:dyDescent="0.25">
      <c r="B30" s="9" t="s">
        <v>1409</v>
      </c>
      <c r="C30" s="9" t="s">
        <v>1414</v>
      </c>
      <c r="D30" s="3" t="s">
        <v>1437</v>
      </c>
      <c r="E30" s="9" t="s">
        <v>1393</v>
      </c>
      <c r="F30" s="46">
        <v>18300</v>
      </c>
      <c r="G30" s="27">
        <f>(1-Содержание!$D$12/100)*Таблица64[[#This Row],[RRP*, руб. с НДС]]</f>
        <v>18300</v>
      </c>
      <c r="H30" s="15" t="s">
        <v>1429</v>
      </c>
    </row>
    <row r="31" spans="2:8" ht="47.25" x14ac:dyDescent="0.25">
      <c r="B31" s="9" t="s">
        <v>1409</v>
      </c>
      <c r="C31" s="9" t="s">
        <v>1415</v>
      </c>
      <c r="D31" s="3" t="s">
        <v>1438</v>
      </c>
      <c r="E31" s="9" t="s">
        <v>1394</v>
      </c>
      <c r="F31" s="46">
        <v>19926.666666666668</v>
      </c>
      <c r="G31" s="27">
        <f>(1-Содержание!$D$12/100)*Таблица64[[#This Row],[RRP*, руб. с НДС]]</f>
        <v>19926.666666666668</v>
      </c>
      <c r="H31" s="15" t="s">
        <v>1429</v>
      </c>
    </row>
    <row r="32" spans="2:8" ht="47.25" x14ac:dyDescent="0.25">
      <c r="B32" s="9" t="s">
        <v>1409</v>
      </c>
      <c r="C32" s="9" t="s">
        <v>1416</v>
      </c>
      <c r="D32" s="3" t="s">
        <v>1439</v>
      </c>
      <c r="E32" s="9" t="s">
        <v>1391</v>
      </c>
      <c r="F32" s="46">
        <v>17690</v>
      </c>
      <c r="G32" s="27">
        <f>(1-Содержание!$D$12/100)*Таблица64[[#This Row],[RRP*, руб. с НДС]]</f>
        <v>17690</v>
      </c>
      <c r="H32" s="15" t="s">
        <v>1426</v>
      </c>
    </row>
    <row r="33" spans="2:8" ht="47.25" x14ac:dyDescent="0.25">
      <c r="B33" s="9" t="s">
        <v>1409</v>
      </c>
      <c r="C33" s="9" t="s">
        <v>1415</v>
      </c>
      <c r="D33" s="3" t="s">
        <v>1440</v>
      </c>
      <c r="E33" s="9" t="s">
        <v>1394</v>
      </c>
      <c r="F33" s="46">
        <v>19926.666666666668</v>
      </c>
      <c r="G33" s="27">
        <f>(1-Содержание!$D$12/100)*Таблица64[[#This Row],[RRP*, руб. с НДС]]</f>
        <v>19926.666666666668</v>
      </c>
      <c r="H33" s="15" t="s">
        <v>1429</v>
      </c>
    </row>
    <row r="34" spans="2:8" ht="47.25" x14ac:dyDescent="0.25">
      <c r="B34" s="9" t="s">
        <v>1409</v>
      </c>
      <c r="C34" s="9" t="s">
        <v>1417</v>
      </c>
      <c r="D34" s="3" t="s">
        <v>1441</v>
      </c>
      <c r="E34" s="9" t="s">
        <v>1392</v>
      </c>
      <c r="F34" s="46">
        <v>20943.333333333336</v>
      </c>
      <c r="G34" s="27">
        <f>(1-Содержание!$D$12/100)*Таблица64[[#This Row],[RRP*, руб. с НДС]]</f>
        <v>20943.333333333336</v>
      </c>
      <c r="H34" s="15" t="s">
        <v>1426</v>
      </c>
    </row>
    <row r="35" spans="2:8" ht="47.25" x14ac:dyDescent="0.25">
      <c r="B35" s="9" t="s">
        <v>1409</v>
      </c>
      <c r="C35" s="9" t="s">
        <v>1418</v>
      </c>
      <c r="D35" s="3" t="s">
        <v>1442</v>
      </c>
      <c r="E35" s="9" t="s">
        <v>1395</v>
      </c>
      <c r="F35" s="46">
        <v>23586.666666666664</v>
      </c>
      <c r="G35" s="27">
        <f>(1-Содержание!$D$12/100)*Таблица64[[#This Row],[RRP*, руб. с НДС]]</f>
        <v>23586.666666666664</v>
      </c>
      <c r="H35" s="15" t="s">
        <v>1427</v>
      </c>
    </row>
    <row r="36" spans="2:8" ht="47.25" x14ac:dyDescent="0.25">
      <c r="B36" s="9" t="s">
        <v>1409</v>
      </c>
      <c r="C36" s="9" t="s">
        <v>1419</v>
      </c>
      <c r="D36" s="3" t="s">
        <v>1443</v>
      </c>
      <c r="E36" s="9" t="s">
        <v>1390</v>
      </c>
      <c r="F36" s="46">
        <v>16266.666666666668</v>
      </c>
      <c r="G36" s="27">
        <f>(1-Содержание!$D$12/100)*Таблица64[[#This Row],[RRP*, руб. с НДС]]</f>
        <v>16266.666666666668</v>
      </c>
      <c r="H36" s="15" t="s">
        <v>1430</v>
      </c>
    </row>
    <row r="37" spans="2:8" ht="47.25" x14ac:dyDescent="0.25">
      <c r="B37" s="9" t="s">
        <v>1409</v>
      </c>
      <c r="C37" s="9" t="s">
        <v>1420</v>
      </c>
      <c r="D37" s="3" t="s">
        <v>1444</v>
      </c>
      <c r="E37" s="9" t="s">
        <v>1393</v>
      </c>
      <c r="F37" s="46">
        <v>18300</v>
      </c>
      <c r="G37" s="27">
        <f>(1-Содержание!$D$12/100)*Таблица64[[#This Row],[RRP*, руб. с НДС]]</f>
        <v>18300</v>
      </c>
      <c r="H37" s="15" t="s">
        <v>1431</v>
      </c>
    </row>
  </sheetData>
  <autoFilter ref="G13:H37" xr:uid="{00000000-0009-0000-0000-000009000000}"/>
  <mergeCells count="1">
    <mergeCell ref="D10:G10"/>
  </mergeCells>
  <pageMargins left="0.7" right="0.7" top="0.75" bottom="0.75" header="0.3" footer="0.3"/>
  <pageSetup paperSize="257" orientation="portrait" horizontalDpi="300" verticalDpi="300"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E679D-B0CC-4D7A-AF97-89A29952FAF4}">
  <dimension ref="B1:H57"/>
  <sheetViews>
    <sheetView zoomScale="70" zoomScaleNormal="70" workbookViewId="0">
      <selection activeCell="C3" sqref="C3"/>
    </sheetView>
  </sheetViews>
  <sheetFormatPr defaultColWidth="8.7109375" defaultRowHeight="15.75" x14ac:dyDescent="0.25"/>
  <cols>
    <col min="1" max="1" width="3.140625" customWidth="1"/>
    <col min="2" max="2" width="35.140625" customWidth="1"/>
    <col min="3" max="3" width="26" customWidth="1"/>
    <col min="4" max="4" width="48" customWidth="1"/>
    <col min="5" max="5" width="27.28515625" style="8" customWidth="1"/>
    <col min="6" max="6" width="13.140625" style="8" customWidth="1"/>
    <col min="7" max="7" width="14.85546875" style="44" customWidth="1"/>
    <col min="8" max="8" width="81" customWidth="1"/>
  </cols>
  <sheetData>
    <row r="1" spans="2:8" x14ac:dyDescent="0.25">
      <c r="E1"/>
      <c r="F1"/>
    </row>
    <row r="2" spans="2:8" x14ac:dyDescent="0.25">
      <c r="E2"/>
      <c r="F2"/>
    </row>
    <row r="3" spans="2:8" x14ac:dyDescent="0.25">
      <c r="E3"/>
      <c r="F3"/>
    </row>
    <row r="4" spans="2:8" x14ac:dyDescent="0.25">
      <c r="E4"/>
      <c r="F4"/>
    </row>
    <row r="5" spans="2:8" x14ac:dyDescent="0.25">
      <c r="E5"/>
      <c r="F5"/>
    </row>
    <row r="6" spans="2:8" x14ac:dyDescent="0.25">
      <c r="E6"/>
      <c r="F6"/>
    </row>
    <row r="7" spans="2:8" x14ac:dyDescent="0.25">
      <c r="E7"/>
      <c r="F7"/>
    </row>
    <row r="8" spans="2:8" ht="23.45" customHeight="1" x14ac:dyDescent="0.25"/>
    <row r="10" spans="2:8" ht="21" x14ac:dyDescent="0.35">
      <c r="D10" s="254" t="s">
        <v>2491</v>
      </c>
      <c r="E10" s="254"/>
      <c r="F10" s="254"/>
      <c r="G10" s="254"/>
    </row>
    <row r="11" spans="2:8" ht="20.45" customHeight="1" x14ac:dyDescent="0.25"/>
    <row r="12" spans="2:8" ht="55.5" customHeight="1" x14ac:dyDescent="0.25">
      <c r="B12" s="80" t="s">
        <v>1408</v>
      </c>
      <c r="C12" s="80" t="s">
        <v>4</v>
      </c>
      <c r="D12" s="80" t="s">
        <v>235</v>
      </c>
      <c r="E12" s="91" t="s">
        <v>358</v>
      </c>
      <c r="F12" s="92" t="s">
        <v>1798</v>
      </c>
      <c r="G12" s="72" t="str">
        <f>CONCATENATE("Цена с учетом скидки ",Содержание!$D$12,"%")</f>
        <v>Цена с учетом скидки 0%</v>
      </c>
      <c r="H12" s="79" t="s">
        <v>675</v>
      </c>
    </row>
    <row r="13" spans="2:8" x14ac:dyDescent="0.25">
      <c r="B13" s="9"/>
      <c r="C13" s="222"/>
      <c r="D13" s="215" t="s">
        <v>2492</v>
      </c>
      <c r="E13" s="222"/>
      <c r="F13" s="220"/>
      <c r="G13" s="27"/>
      <c r="H13" s="17"/>
    </row>
    <row r="14" spans="2:8" ht="63" x14ac:dyDescent="0.25">
      <c r="B14" s="9" t="s">
        <v>2493</v>
      </c>
      <c r="C14" s="12" t="s">
        <v>2494</v>
      </c>
      <c r="D14" s="216" t="s">
        <v>2495</v>
      </c>
      <c r="E14" s="9" t="s">
        <v>499</v>
      </c>
      <c r="F14" s="217">
        <v>25341.360000000001</v>
      </c>
      <c r="G14" s="27">
        <f>(1-Содержание!$D$12/100)*F14</f>
        <v>25341.360000000001</v>
      </c>
      <c r="H14" s="17" t="s">
        <v>2546</v>
      </c>
    </row>
    <row r="15" spans="2:8" ht="63" x14ac:dyDescent="0.25">
      <c r="B15" s="9" t="s">
        <v>2493</v>
      </c>
      <c r="C15" s="12" t="s">
        <v>2496</v>
      </c>
      <c r="D15" s="216" t="s">
        <v>2495</v>
      </c>
      <c r="E15" s="9" t="s">
        <v>501</v>
      </c>
      <c r="F15" s="217">
        <v>27572.16</v>
      </c>
      <c r="G15" s="27">
        <f>(1-Содержание!$D$12/100)*F15</f>
        <v>27572.16</v>
      </c>
      <c r="H15" s="17" t="s">
        <v>2546</v>
      </c>
    </row>
    <row r="16" spans="2:8" ht="63" x14ac:dyDescent="0.25">
      <c r="B16" s="9" t="s">
        <v>2493</v>
      </c>
      <c r="C16" s="12" t="s">
        <v>2497</v>
      </c>
      <c r="D16" s="216" t="s">
        <v>2495</v>
      </c>
      <c r="E16" s="9" t="s">
        <v>503</v>
      </c>
      <c r="F16" s="217">
        <v>28058.799999999999</v>
      </c>
      <c r="G16" s="27">
        <f>(1-Содержание!$D$12/100)*F16</f>
        <v>28058.799999999999</v>
      </c>
      <c r="H16" s="17" t="s">
        <v>2546</v>
      </c>
    </row>
    <row r="17" spans="2:8" ht="63" x14ac:dyDescent="0.25">
      <c r="B17" s="9" t="s">
        <v>2493</v>
      </c>
      <c r="C17" s="12" t="s">
        <v>2498</v>
      </c>
      <c r="D17" s="216" t="s">
        <v>2495</v>
      </c>
      <c r="E17" s="9" t="s">
        <v>505</v>
      </c>
      <c r="F17" s="217">
        <v>28967.84</v>
      </c>
      <c r="G17" s="27">
        <f>(1-Содержание!$D$12/100)*F17</f>
        <v>28967.84</v>
      </c>
      <c r="H17" s="17" t="s">
        <v>2546</v>
      </c>
    </row>
    <row r="18" spans="2:8" ht="63" x14ac:dyDescent="0.25">
      <c r="B18" s="9" t="s">
        <v>2493</v>
      </c>
      <c r="C18" s="12" t="s">
        <v>2499</v>
      </c>
      <c r="D18" s="216" t="s">
        <v>2500</v>
      </c>
      <c r="E18" s="9" t="s">
        <v>500</v>
      </c>
      <c r="F18" s="217">
        <v>26758.16</v>
      </c>
      <c r="G18" s="27">
        <f>(1-Содержание!$D$12/100)*F18</f>
        <v>26758.16</v>
      </c>
      <c r="H18" s="17" t="s">
        <v>2547</v>
      </c>
    </row>
    <row r="19" spans="2:8" ht="63" x14ac:dyDescent="0.25">
      <c r="B19" s="9" t="s">
        <v>2493</v>
      </c>
      <c r="C19" s="12" t="s">
        <v>2501</v>
      </c>
      <c r="D19" s="216" t="s">
        <v>2500</v>
      </c>
      <c r="E19" s="9" t="s">
        <v>502</v>
      </c>
      <c r="F19" s="217">
        <v>32252</v>
      </c>
      <c r="G19" s="27">
        <f>(1-Содержание!$D$12/100)*F19</f>
        <v>32252</v>
      </c>
      <c r="H19" s="17" t="s">
        <v>2547</v>
      </c>
    </row>
    <row r="20" spans="2:8" ht="63" x14ac:dyDescent="0.25">
      <c r="B20" s="9" t="s">
        <v>2493</v>
      </c>
      <c r="C20" s="12" t="s">
        <v>2502</v>
      </c>
      <c r="D20" s="216" t="s">
        <v>2503</v>
      </c>
      <c r="E20" s="9" t="s">
        <v>504</v>
      </c>
      <c r="F20" s="217">
        <v>32841.599999999999</v>
      </c>
      <c r="G20" s="27">
        <f>(1-Содержание!$D$12/100)*F20</f>
        <v>32841.599999999999</v>
      </c>
      <c r="H20" s="17" t="s">
        <v>2547</v>
      </c>
    </row>
    <row r="21" spans="2:8" ht="63" x14ac:dyDescent="0.25">
      <c r="B21" s="9" t="s">
        <v>2493</v>
      </c>
      <c r="C21" s="12" t="s">
        <v>2504</v>
      </c>
      <c r="D21" s="216" t="s">
        <v>2503</v>
      </c>
      <c r="E21" s="9" t="s">
        <v>506</v>
      </c>
      <c r="F21" s="217">
        <v>33583.440000000002</v>
      </c>
      <c r="G21" s="27">
        <f>(1-Содержание!$D$12/100)*F21</f>
        <v>33583.440000000002</v>
      </c>
      <c r="H21" s="17" t="s">
        <v>2548</v>
      </c>
    </row>
    <row r="22" spans="2:8" x14ac:dyDescent="0.25">
      <c r="B22" s="9"/>
      <c r="C22" s="9"/>
      <c r="D22" s="215" t="s">
        <v>2505</v>
      </c>
      <c r="E22" s="221"/>
      <c r="F22" s="217"/>
      <c r="G22" s="27"/>
      <c r="H22" s="17"/>
    </row>
    <row r="23" spans="2:8" ht="47.25" x14ac:dyDescent="0.25">
      <c r="B23" s="9" t="s">
        <v>2493</v>
      </c>
      <c r="C23" s="12" t="s">
        <v>2506</v>
      </c>
      <c r="D23" s="218" t="s">
        <v>2507</v>
      </c>
      <c r="E23" s="9" t="s">
        <v>653</v>
      </c>
      <c r="F23" s="217">
        <v>38102.239999999998</v>
      </c>
      <c r="G23" s="27">
        <f>(1-Содержание!$D$12/100)*F23</f>
        <v>38102.239999999998</v>
      </c>
      <c r="H23" s="17" t="s">
        <v>2549</v>
      </c>
    </row>
    <row r="24" spans="2:8" ht="47.25" x14ac:dyDescent="0.25">
      <c r="B24" s="9" t="s">
        <v>2493</v>
      </c>
      <c r="C24" s="12" t="s">
        <v>2508</v>
      </c>
      <c r="D24" s="218" t="s">
        <v>2509</v>
      </c>
      <c r="E24" s="9" t="s">
        <v>655</v>
      </c>
      <c r="F24" s="217">
        <v>39187.279999999999</v>
      </c>
      <c r="G24" s="27">
        <f>(1-Содержание!$D$12/100)*F24</f>
        <v>39187.279999999999</v>
      </c>
      <c r="H24" s="17" t="s">
        <v>2551</v>
      </c>
    </row>
    <row r="25" spans="2:8" ht="47.25" x14ac:dyDescent="0.25">
      <c r="B25" s="9" t="s">
        <v>2493</v>
      </c>
      <c r="C25" s="12" t="s">
        <v>2510</v>
      </c>
      <c r="D25" s="218" t="s">
        <v>2509</v>
      </c>
      <c r="E25" s="9" t="s">
        <v>657</v>
      </c>
      <c r="F25" s="217">
        <v>44297.440000000002</v>
      </c>
      <c r="G25" s="27">
        <f>(1-Содержание!$D$12/100)*F25</f>
        <v>44297.440000000002</v>
      </c>
      <c r="H25" s="17" t="s">
        <v>2551</v>
      </c>
    </row>
    <row r="26" spans="2:8" ht="47.25" x14ac:dyDescent="0.25">
      <c r="B26" s="9" t="s">
        <v>2493</v>
      </c>
      <c r="C26" s="12" t="s">
        <v>2511</v>
      </c>
      <c r="D26" s="218" t="s">
        <v>2509</v>
      </c>
      <c r="E26" s="9" t="s">
        <v>659</v>
      </c>
      <c r="F26" s="217">
        <v>46038.080000000002</v>
      </c>
      <c r="G26" s="27">
        <f>(1-Содержание!$D$12/100)*F26</f>
        <v>46038.080000000002</v>
      </c>
      <c r="H26" s="17" t="s">
        <v>2551</v>
      </c>
    </row>
    <row r="27" spans="2:8" ht="47.25" x14ac:dyDescent="0.25">
      <c r="B27" s="9" t="s">
        <v>2493</v>
      </c>
      <c r="C27" s="12" t="s">
        <v>2512</v>
      </c>
      <c r="D27" s="218" t="s">
        <v>2509</v>
      </c>
      <c r="E27" s="9" t="s">
        <v>654</v>
      </c>
      <c r="F27" s="217">
        <v>42819.92</v>
      </c>
      <c r="G27" s="27">
        <f>(1-Содержание!$D$12/100)*F27</f>
        <v>42819.92</v>
      </c>
      <c r="H27" s="17" t="s">
        <v>2551</v>
      </c>
    </row>
    <row r="28" spans="2:8" ht="47.25" x14ac:dyDescent="0.25">
      <c r="B28" s="9" t="s">
        <v>2493</v>
      </c>
      <c r="C28" s="12" t="s">
        <v>2513</v>
      </c>
      <c r="D28" s="218" t="s">
        <v>2509</v>
      </c>
      <c r="E28" s="9" t="s">
        <v>656</v>
      </c>
      <c r="F28" s="217">
        <v>49433.120000000003</v>
      </c>
      <c r="G28" s="27">
        <f>(1-Содержание!$D$12/100)*F28</f>
        <v>49433.120000000003</v>
      </c>
      <c r="H28" s="17" t="s">
        <v>2551</v>
      </c>
    </row>
    <row r="29" spans="2:8" ht="47.25" x14ac:dyDescent="0.25">
      <c r="B29" s="9" t="s">
        <v>2493</v>
      </c>
      <c r="C29" s="12" t="s">
        <v>2514</v>
      </c>
      <c r="D29" s="218" t="s">
        <v>2515</v>
      </c>
      <c r="E29" s="9" t="s">
        <v>658</v>
      </c>
      <c r="F29" s="217">
        <v>52187.520000000004</v>
      </c>
      <c r="G29" s="27">
        <f>(1-Содержание!$D$12/100)*F29</f>
        <v>52187.520000000004</v>
      </c>
      <c r="H29" s="17" t="s">
        <v>2550</v>
      </c>
    </row>
    <row r="30" spans="2:8" ht="47.25" x14ac:dyDescent="0.25">
      <c r="B30" s="9" t="s">
        <v>2493</v>
      </c>
      <c r="C30" s="12" t="s">
        <v>2516</v>
      </c>
      <c r="D30" s="218" t="s">
        <v>2517</v>
      </c>
      <c r="E30" s="9" t="s">
        <v>660</v>
      </c>
      <c r="F30" s="217">
        <v>54137.599999999999</v>
      </c>
      <c r="G30" s="27">
        <f>(1-Содержание!$D$12/100)*F30</f>
        <v>54137.599999999999</v>
      </c>
      <c r="H30" s="17" t="s">
        <v>2552</v>
      </c>
    </row>
    <row r="31" spans="2:8" x14ac:dyDescent="0.25">
      <c r="B31" s="9"/>
      <c r="C31" s="9"/>
      <c r="D31" s="215" t="s">
        <v>2518</v>
      </c>
      <c r="E31" s="9"/>
      <c r="F31" s="217"/>
      <c r="G31" s="27"/>
      <c r="H31" s="17"/>
    </row>
    <row r="32" spans="2:8" ht="47.25" x14ac:dyDescent="0.25">
      <c r="B32" s="9" t="s">
        <v>2493</v>
      </c>
      <c r="C32" s="12" t="s">
        <v>2519</v>
      </c>
      <c r="D32" s="216" t="s">
        <v>2520</v>
      </c>
      <c r="E32" s="9" t="s">
        <v>665</v>
      </c>
      <c r="F32" s="217">
        <v>60595.040000000001</v>
      </c>
      <c r="G32" s="27">
        <f>(1-Содержание!$D$12/100)*F32</f>
        <v>60595.040000000001</v>
      </c>
      <c r="H32" s="17" t="s">
        <v>2553</v>
      </c>
    </row>
    <row r="33" spans="2:8" ht="47.25" x14ac:dyDescent="0.25">
      <c r="B33" s="9" t="s">
        <v>2493</v>
      </c>
      <c r="C33" s="12" t="s">
        <v>2521</v>
      </c>
      <c r="D33" s="216" t="s">
        <v>2520</v>
      </c>
      <c r="E33" s="9" t="s">
        <v>667</v>
      </c>
      <c r="F33" s="217">
        <v>62746.64</v>
      </c>
      <c r="G33" s="27">
        <f>(1-Содержание!$D$12/100)*F33</f>
        <v>62746.64</v>
      </c>
      <c r="H33" s="17" t="s">
        <v>2553</v>
      </c>
    </row>
    <row r="34" spans="2:8" ht="47.25" x14ac:dyDescent="0.25">
      <c r="B34" s="9" t="s">
        <v>2493</v>
      </c>
      <c r="C34" s="12" t="s">
        <v>2522</v>
      </c>
      <c r="D34" s="216" t="s">
        <v>2520</v>
      </c>
      <c r="E34" s="9" t="s">
        <v>669</v>
      </c>
      <c r="F34" s="217">
        <v>67854.16</v>
      </c>
      <c r="G34" s="27">
        <f>(1-Содержание!$D$12/100)*F34</f>
        <v>67854.16</v>
      </c>
      <c r="H34" s="17" t="s">
        <v>2553</v>
      </c>
    </row>
    <row r="35" spans="2:8" ht="47.25" x14ac:dyDescent="0.25">
      <c r="B35" s="9" t="s">
        <v>2493</v>
      </c>
      <c r="C35" s="18" t="s">
        <v>2523</v>
      </c>
      <c r="D35" s="216" t="s">
        <v>2520</v>
      </c>
      <c r="E35" s="9" t="s">
        <v>666</v>
      </c>
      <c r="F35" s="217">
        <v>66814</v>
      </c>
      <c r="G35" s="27">
        <f>(1-Содержание!$D$12/100)*F35</f>
        <v>66814</v>
      </c>
      <c r="H35" s="17" t="s">
        <v>2553</v>
      </c>
    </row>
    <row r="36" spans="2:8" ht="47.25" x14ac:dyDescent="0.25">
      <c r="B36" s="9" t="s">
        <v>2493</v>
      </c>
      <c r="C36" s="18" t="s">
        <v>2524</v>
      </c>
      <c r="D36" s="216" t="s">
        <v>2525</v>
      </c>
      <c r="E36" s="9" t="s">
        <v>668</v>
      </c>
      <c r="F36" s="217">
        <v>70259.199999999997</v>
      </c>
      <c r="G36" s="27">
        <f>(1-Содержание!$D$12/100)*F36</f>
        <v>70259.199999999997</v>
      </c>
      <c r="H36" s="17" t="s">
        <v>2554</v>
      </c>
    </row>
    <row r="37" spans="2:8" ht="47.25" x14ac:dyDescent="0.25">
      <c r="B37" s="9" t="s">
        <v>2493</v>
      </c>
      <c r="C37" s="18" t="s">
        <v>2526</v>
      </c>
      <c r="D37" s="216" t="s">
        <v>2515</v>
      </c>
      <c r="E37" s="9" t="s">
        <v>670</v>
      </c>
      <c r="F37" s="217">
        <v>78846.240000000005</v>
      </c>
      <c r="G37" s="27">
        <f>(1-Содержание!$D$12/100)*F37</f>
        <v>78846.240000000005</v>
      </c>
      <c r="H37" s="17" t="s">
        <v>2554</v>
      </c>
    </row>
    <row r="38" spans="2:8" x14ac:dyDescent="0.25">
      <c r="B38" s="44"/>
      <c r="C38" s="223"/>
      <c r="E38" s="225"/>
      <c r="F38" s="38"/>
      <c r="G38" s="227"/>
      <c r="H38" s="44"/>
    </row>
    <row r="39" spans="2:8" ht="179.45" customHeight="1" x14ac:dyDescent="0.25">
      <c r="B39" s="219"/>
      <c r="C39" s="262" t="s">
        <v>2527</v>
      </c>
      <c r="D39" s="262"/>
      <c r="E39" s="262"/>
      <c r="F39" s="262"/>
      <c r="G39" s="262"/>
      <c r="H39" s="219"/>
    </row>
    <row r="40" spans="2:8" ht="63" x14ac:dyDescent="0.25">
      <c r="B40" s="9" t="s">
        <v>2493</v>
      </c>
      <c r="C40" s="12" t="s">
        <v>2528</v>
      </c>
      <c r="D40" s="216" t="s">
        <v>2495</v>
      </c>
      <c r="E40" s="9" t="s">
        <v>499</v>
      </c>
      <c r="F40" s="27">
        <v>22717.200000000001</v>
      </c>
      <c r="G40" s="27">
        <f>(1-Содержание!$D$12/100)*F40</f>
        <v>22717.200000000001</v>
      </c>
      <c r="H40" s="17" t="s">
        <v>2557</v>
      </c>
    </row>
    <row r="41" spans="2:8" ht="63" x14ac:dyDescent="0.25">
      <c r="B41" s="9" t="s">
        <v>2493</v>
      </c>
      <c r="C41" s="12" t="s">
        <v>2529</v>
      </c>
      <c r="D41" s="216" t="s">
        <v>2495</v>
      </c>
      <c r="E41" s="9" t="s">
        <v>501</v>
      </c>
      <c r="F41" s="27">
        <v>24254.560000000001</v>
      </c>
      <c r="G41" s="27">
        <f>(1-Содержание!$D$12/100)*F41</f>
        <v>24254.560000000001</v>
      </c>
      <c r="H41" s="17" t="s">
        <v>2557</v>
      </c>
    </row>
    <row r="42" spans="2:8" ht="63" x14ac:dyDescent="0.25">
      <c r="B42" s="9" t="s">
        <v>2493</v>
      </c>
      <c r="C42" s="12" t="s">
        <v>2530</v>
      </c>
      <c r="D42" s="216" t="s">
        <v>2495</v>
      </c>
      <c r="E42" s="9" t="s">
        <v>503</v>
      </c>
      <c r="F42" s="27">
        <v>25524.400000000001</v>
      </c>
      <c r="G42" s="27">
        <f>(1-Содержание!$D$12/100)*F42</f>
        <v>25524.400000000001</v>
      </c>
      <c r="H42" s="17" t="s">
        <v>2557</v>
      </c>
    </row>
    <row r="43" spans="2:8" ht="63" x14ac:dyDescent="0.25">
      <c r="B43" s="9" t="s">
        <v>2493</v>
      </c>
      <c r="C43" s="12" t="s">
        <v>2531</v>
      </c>
      <c r="D43" s="216" t="s">
        <v>2495</v>
      </c>
      <c r="E43" s="9" t="s">
        <v>500</v>
      </c>
      <c r="F43" s="27">
        <v>26855.84</v>
      </c>
      <c r="G43" s="27">
        <f>(1-Содержание!$D$12/100)*F43</f>
        <v>26855.84</v>
      </c>
      <c r="H43" s="17" t="s">
        <v>2557</v>
      </c>
    </row>
    <row r="44" spans="2:8" ht="63" x14ac:dyDescent="0.25">
      <c r="B44" s="9" t="s">
        <v>2493</v>
      </c>
      <c r="C44" s="12" t="s">
        <v>2532</v>
      </c>
      <c r="D44" s="216" t="s">
        <v>2500</v>
      </c>
      <c r="E44" s="9" t="s">
        <v>500</v>
      </c>
      <c r="F44" s="27">
        <v>26048</v>
      </c>
      <c r="G44" s="27">
        <f>(1-Содержание!$D$12/100)*F44</f>
        <v>26048</v>
      </c>
      <c r="H44" s="17" t="s">
        <v>2556</v>
      </c>
    </row>
    <row r="45" spans="2:8" ht="63" x14ac:dyDescent="0.25">
      <c r="B45" s="9" t="s">
        <v>2493</v>
      </c>
      <c r="C45" s="12" t="s">
        <v>2533</v>
      </c>
      <c r="D45" s="216" t="s">
        <v>2500</v>
      </c>
      <c r="E45" s="9" t="s">
        <v>502</v>
      </c>
      <c r="F45" s="27">
        <v>27846.720000000001</v>
      </c>
      <c r="G45" s="27">
        <f>(1-Содержание!$D$12/100)*F45</f>
        <v>27846.720000000001</v>
      </c>
      <c r="H45" s="17" t="s">
        <v>2556</v>
      </c>
    </row>
    <row r="46" spans="2:8" ht="63" x14ac:dyDescent="0.25">
      <c r="B46" s="9" t="s">
        <v>2493</v>
      </c>
      <c r="C46" s="12" t="s">
        <v>2534</v>
      </c>
      <c r="D46" s="216" t="s">
        <v>2503</v>
      </c>
      <c r="E46" s="9" t="s">
        <v>504</v>
      </c>
      <c r="F46" s="27">
        <v>29482.639999999999</v>
      </c>
      <c r="G46" s="27">
        <f>(1-Содержание!$D$12/100)*F46</f>
        <v>29482.639999999999</v>
      </c>
      <c r="H46" s="17" t="s">
        <v>2555</v>
      </c>
    </row>
    <row r="47" spans="2:8" ht="63" x14ac:dyDescent="0.25">
      <c r="B47" s="9" t="s">
        <v>2493</v>
      </c>
      <c r="C47" s="12" t="s">
        <v>2535</v>
      </c>
      <c r="D47" s="216" t="s">
        <v>2503</v>
      </c>
      <c r="E47" s="9" t="s">
        <v>506</v>
      </c>
      <c r="F47" s="27">
        <v>30689.119999999999</v>
      </c>
      <c r="G47" s="27">
        <f>(1-Содержание!$D$12/100)*F47</f>
        <v>30689.119999999999</v>
      </c>
      <c r="H47" s="17" t="s">
        <v>2555</v>
      </c>
    </row>
    <row r="48" spans="2:8" x14ac:dyDescent="0.25">
      <c r="B48" s="44"/>
      <c r="C48" s="223"/>
      <c r="D48" s="224" t="s">
        <v>2536</v>
      </c>
      <c r="E48" s="224"/>
      <c r="F48" s="168"/>
      <c r="G48" s="193"/>
      <c r="H48" s="168"/>
    </row>
    <row r="49" spans="2:8" ht="63" x14ac:dyDescent="0.25">
      <c r="B49" s="9" t="s">
        <v>2493</v>
      </c>
      <c r="C49" s="12" t="s">
        <v>2537</v>
      </c>
      <c r="D49" s="216" t="s">
        <v>2507</v>
      </c>
      <c r="E49" s="9" t="s">
        <v>653</v>
      </c>
      <c r="F49" s="27">
        <v>39960.800000000003</v>
      </c>
      <c r="G49" s="27">
        <f>(1-Содержание!$D$12/100)*F49</f>
        <v>39960.800000000003</v>
      </c>
      <c r="H49" s="17" t="s">
        <v>2558</v>
      </c>
    </row>
    <row r="50" spans="2:8" ht="63" x14ac:dyDescent="0.25">
      <c r="B50" s="9" t="s">
        <v>2493</v>
      </c>
      <c r="C50" s="12" t="s">
        <v>2538</v>
      </c>
      <c r="D50" s="216" t="s">
        <v>2509</v>
      </c>
      <c r="E50" s="9" t="s">
        <v>657</v>
      </c>
      <c r="F50" s="27">
        <v>42116.800000000003</v>
      </c>
      <c r="G50" s="27">
        <f>(1-Содержание!$D$12/100)*F50</f>
        <v>42116.800000000003</v>
      </c>
      <c r="H50" s="17" t="s">
        <v>2559</v>
      </c>
    </row>
    <row r="51" spans="2:8" ht="63" x14ac:dyDescent="0.25">
      <c r="B51" s="9" t="s">
        <v>2493</v>
      </c>
      <c r="C51" s="12" t="s">
        <v>2539</v>
      </c>
      <c r="D51" s="216" t="s">
        <v>2509</v>
      </c>
      <c r="E51" s="9" t="s">
        <v>659</v>
      </c>
      <c r="F51" s="27">
        <v>43827.520000000004</v>
      </c>
      <c r="G51" s="27">
        <f>(1-Содержание!$D$12/100)*F51</f>
        <v>43827.520000000004</v>
      </c>
      <c r="H51" s="17" t="s">
        <v>2559</v>
      </c>
    </row>
    <row r="52" spans="2:8" ht="63" x14ac:dyDescent="0.25">
      <c r="B52" s="9" t="s">
        <v>2493</v>
      </c>
      <c r="C52" s="12" t="s">
        <v>2540</v>
      </c>
      <c r="D52" s="216" t="s">
        <v>2509</v>
      </c>
      <c r="E52" s="9" t="s">
        <v>654</v>
      </c>
      <c r="F52" s="27">
        <v>48284.72</v>
      </c>
      <c r="G52" s="27">
        <f>(1-Содержание!$D$12/100)*F52</f>
        <v>48284.72</v>
      </c>
      <c r="H52" s="17" t="s">
        <v>2559</v>
      </c>
    </row>
    <row r="53" spans="2:8" ht="63" x14ac:dyDescent="0.25">
      <c r="B53" s="9" t="s">
        <v>2493</v>
      </c>
      <c r="C53" s="12" t="s">
        <v>2541</v>
      </c>
      <c r="D53" s="216" t="s">
        <v>2515</v>
      </c>
      <c r="E53" s="9" t="s">
        <v>658</v>
      </c>
      <c r="F53" s="27">
        <v>50816.480000000003</v>
      </c>
      <c r="G53" s="27">
        <f>(1-Содержание!$D$12/100)*F53</f>
        <v>50816.480000000003</v>
      </c>
      <c r="H53" s="17" t="s">
        <v>2560</v>
      </c>
    </row>
    <row r="54" spans="2:8" ht="63" x14ac:dyDescent="0.25">
      <c r="B54" s="9" t="s">
        <v>2493</v>
      </c>
      <c r="C54" s="12" t="s">
        <v>2542</v>
      </c>
      <c r="D54" s="216" t="s">
        <v>2517</v>
      </c>
      <c r="E54" s="9" t="s">
        <v>660</v>
      </c>
      <c r="F54" s="27">
        <v>52492.88</v>
      </c>
      <c r="G54" s="27">
        <f>(1-Содержание!$D$12/100)*F54</f>
        <v>52492.88</v>
      </c>
      <c r="H54" s="17" t="s">
        <v>2561</v>
      </c>
    </row>
    <row r="55" spans="2:8" x14ac:dyDescent="0.25">
      <c r="B55" s="44"/>
      <c r="C55" s="44"/>
      <c r="D55" s="226" t="s">
        <v>2543</v>
      </c>
      <c r="E55" s="226"/>
      <c r="F55" s="38"/>
      <c r="G55" s="27"/>
      <c r="H55" s="44"/>
    </row>
    <row r="56" spans="2:8" ht="63" x14ac:dyDescent="0.25">
      <c r="B56" s="9" t="s">
        <v>2493</v>
      </c>
      <c r="C56" s="12" t="s">
        <v>2544</v>
      </c>
      <c r="D56" s="216" t="s">
        <v>2520</v>
      </c>
      <c r="E56" s="9" t="s">
        <v>665</v>
      </c>
      <c r="F56" s="27">
        <v>54866.239999999998</v>
      </c>
      <c r="G56" s="27">
        <f>(1-Содержание!$D$12/100)*F56</f>
        <v>54866.239999999998</v>
      </c>
      <c r="H56" s="17" t="s">
        <v>2562</v>
      </c>
    </row>
    <row r="57" spans="2:8" ht="63" x14ac:dyDescent="0.25">
      <c r="B57" s="9" t="s">
        <v>2493</v>
      </c>
      <c r="C57" s="12" t="s">
        <v>2545</v>
      </c>
      <c r="D57" s="216" t="s">
        <v>2520</v>
      </c>
      <c r="E57" s="9" t="s">
        <v>666</v>
      </c>
      <c r="F57" s="27">
        <v>64323.6</v>
      </c>
      <c r="G57" s="27">
        <f>(1-Содержание!$D$12/100)*F57</f>
        <v>64323.6</v>
      </c>
      <c r="H57" s="17" t="s">
        <v>2562</v>
      </c>
    </row>
  </sheetData>
  <autoFilter ref="G12:H36" xr:uid="{00000000-0009-0000-0000-000009000000}"/>
  <mergeCells count="2">
    <mergeCell ref="D10:G10"/>
    <mergeCell ref="C39:G39"/>
  </mergeCells>
  <pageMargins left="0.7" right="0.7" top="0.75" bottom="0.75" header="0.3" footer="0.3"/>
  <pageSetup paperSize="257" orientation="portrait" horizontalDpi="300" verticalDpi="300"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L42"/>
  <sheetViews>
    <sheetView topLeftCell="A16" zoomScale="70" zoomScaleNormal="70" workbookViewId="0"/>
  </sheetViews>
  <sheetFormatPr defaultRowHeight="15.75" x14ac:dyDescent="0.25"/>
  <cols>
    <col min="1" max="1" width="2.5703125" customWidth="1"/>
    <col min="2" max="2" width="26.42578125" style="31" customWidth="1"/>
    <col min="3" max="3" width="16" customWidth="1"/>
    <col min="4" max="4" width="11.85546875" style="8" customWidth="1"/>
    <col min="5" max="5" width="13.28515625" customWidth="1"/>
    <col min="6" max="6" width="24.5703125" style="31" customWidth="1"/>
    <col min="7" max="7" width="16.85546875" style="31" customWidth="1"/>
    <col min="8" max="8" width="31.7109375" customWidth="1"/>
    <col min="9" max="9" width="19.28515625" customWidth="1"/>
    <col min="10" max="10" width="17.28515625" style="49" customWidth="1"/>
    <col min="11" max="11" width="17.28515625" style="44" customWidth="1"/>
    <col min="12" max="12" width="85.5703125" customWidth="1"/>
  </cols>
  <sheetData>
    <row r="1" spans="2:38" x14ac:dyDescent="0.25">
      <c r="J1" s="8"/>
    </row>
    <row r="12" spans="2:38" ht="21" x14ac:dyDescent="0.35">
      <c r="C12" s="254" t="s">
        <v>1799</v>
      </c>
      <c r="D12" s="254"/>
      <c r="E12" s="254"/>
      <c r="F12" s="254"/>
      <c r="G12" s="254"/>
      <c r="H12" s="254"/>
    </row>
    <row r="15" spans="2:38" ht="47.25" x14ac:dyDescent="0.25">
      <c r="B15" s="79" t="s">
        <v>1800</v>
      </c>
      <c r="C15" s="79" t="s">
        <v>1801</v>
      </c>
      <c r="D15" s="79" t="s">
        <v>1802</v>
      </c>
      <c r="E15" s="79" t="s">
        <v>2171</v>
      </c>
      <c r="F15" s="79" t="s">
        <v>1803</v>
      </c>
      <c r="G15" s="79" t="s">
        <v>4</v>
      </c>
      <c r="H15" s="79" t="s">
        <v>235</v>
      </c>
      <c r="I15" s="79" t="s">
        <v>358</v>
      </c>
      <c r="J15" s="79" t="s">
        <v>1798</v>
      </c>
      <c r="K15" s="72" t="str">
        <f>CONCATENATE("Цена с учетом скидки ",Содержание!$D$12,"%")</f>
        <v>Цена с учетом скидки 0%</v>
      </c>
      <c r="L15" s="79" t="s">
        <v>675</v>
      </c>
    </row>
    <row r="16" spans="2:38" ht="94.5" x14ac:dyDescent="0.25">
      <c r="B16" s="32" t="s">
        <v>1804</v>
      </c>
      <c r="C16" s="12" t="s">
        <v>1805</v>
      </c>
      <c r="D16" s="12" t="s">
        <v>1806</v>
      </c>
      <c r="E16" s="12">
        <v>14</v>
      </c>
      <c r="F16" s="41" t="s">
        <v>1807</v>
      </c>
      <c r="G16" s="40" t="s">
        <v>1808</v>
      </c>
      <c r="H16" s="32" t="s">
        <v>1809</v>
      </c>
      <c r="I16" s="12" t="s">
        <v>1810</v>
      </c>
      <c r="J16" s="46">
        <v>21931.533333333333</v>
      </c>
      <c r="K16" s="39">
        <f>(1-Содержание!$D$12/100)*J16</f>
        <v>21931.533333333333</v>
      </c>
      <c r="L16" s="33" t="s">
        <v>1811</v>
      </c>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row>
    <row r="17" spans="2:38" ht="94.5" x14ac:dyDescent="0.25">
      <c r="B17" s="32" t="s">
        <v>1804</v>
      </c>
      <c r="C17" s="12" t="s">
        <v>1812</v>
      </c>
      <c r="D17" s="12" t="s">
        <v>1813</v>
      </c>
      <c r="E17" s="12">
        <v>16</v>
      </c>
      <c r="F17" s="41" t="s">
        <v>1807</v>
      </c>
      <c r="G17" s="40" t="s">
        <v>1814</v>
      </c>
      <c r="H17" s="32" t="s">
        <v>1815</v>
      </c>
      <c r="I17" s="12" t="s">
        <v>1816</v>
      </c>
      <c r="J17" s="46">
        <v>28914</v>
      </c>
      <c r="K17" s="39">
        <f>(1-Содержание!$D$12/100)*J17</f>
        <v>28914</v>
      </c>
      <c r="L17" s="33" t="s">
        <v>1817</v>
      </c>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row>
    <row r="18" spans="2:38" ht="94.5" x14ac:dyDescent="0.25">
      <c r="B18" s="32" t="s">
        <v>1818</v>
      </c>
      <c r="C18" s="12" t="s">
        <v>1812</v>
      </c>
      <c r="D18" s="12" t="s">
        <v>1813</v>
      </c>
      <c r="E18" s="12">
        <v>20</v>
      </c>
      <c r="F18" s="41" t="s">
        <v>1819</v>
      </c>
      <c r="G18" s="40" t="s">
        <v>1820</v>
      </c>
      <c r="H18" s="32" t="s">
        <v>1821</v>
      </c>
      <c r="I18" s="12" t="s">
        <v>1822</v>
      </c>
      <c r="J18" s="46">
        <v>39034.205000000002</v>
      </c>
      <c r="K18" s="39">
        <f>(1-Содержание!$D$12/100)*J18</f>
        <v>39034.205000000002</v>
      </c>
      <c r="L18" s="33" t="s">
        <v>1823</v>
      </c>
    </row>
    <row r="19" spans="2:38" ht="94.5" x14ac:dyDescent="0.25">
      <c r="B19" s="32" t="s">
        <v>1824</v>
      </c>
      <c r="C19" s="12" t="s">
        <v>1805</v>
      </c>
      <c r="D19" s="12" t="s">
        <v>1806</v>
      </c>
      <c r="E19" s="12">
        <v>14</v>
      </c>
      <c r="F19" s="41" t="s">
        <v>1825</v>
      </c>
      <c r="G19" s="40" t="s">
        <v>1826</v>
      </c>
      <c r="H19" s="32" t="s">
        <v>1827</v>
      </c>
      <c r="I19" s="12" t="s">
        <v>1828</v>
      </c>
      <c r="J19" s="46">
        <v>28558.166666666664</v>
      </c>
      <c r="K19" s="39">
        <f>(1-Содержание!$D$12/100)*J19</f>
        <v>28558.166666666664</v>
      </c>
      <c r="L19" s="33" t="s">
        <v>1829</v>
      </c>
    </row>
    <row r="20" spans="2:38" ht="94.5" x14ac:dyDescent="0.25">
      <c r="B20" s="32" t="s">
        <v>1824</v>
      </c>
      <c r="C20" s="12" t="s">
        <v>1812</v>
      </c>
      <c r="D20" s="12" t="s">
        <v>1813</v>
      </c>
      <c r="E20" s="12">
        <v>16</v>
      </c>
      <c r="F20" s="41" t="s">
        <v>1825</v>
      </c>
      <c r="G20" s="40" t="s">
        <v>1830</v>
      </c>
      <c r="H20" s="32" t="s">
        <v>1831</v>
      </c>
      <c r="I20" s="12" t="s">
        <v>1816</v>
      </c>
      <c r="J20" s="46">
        <v>37281.166666666664</v>
      </c>
      <c r="K20" s="39">
        <f>(1-Содержание!$D$12/100)*J20</f>
        <v>37281.166666666664</v>
      </c>
      <c r="L20" s="33" t="s">
        <v>1832</v>
      </c>
    </row>
    <row r="21" spans="2:38" ht="94.5" x14ac:dyDescent="0.25">
      <c r="B21" s="32" t="s">
        <v>1824</v>
      </c>
      <c r="C21" s="12" t="s">
        <v>1812</v>
      </c>
      <c r="D21" s="12" t="s">
        <v>1813</v>
      </c>
      <c r="E21" s="12">
        <v>20</v>
      </c>
      <c r="F21" s="41" t="s">
        <v>1825</v>
      </c>
      <c r="G21" s="40" t="s">
        <v>1833</v>
      </c>
      <c r="H21" s="32" t="s">
        <v>1834</v>
      </c>
      <c r="I21" s="12" t="s">
        <v>1822</v>
      </c>
      <c r="J21" s="46">
        <v>42669.5</v>
      </c>
      <c r="K21" s="39">
        <f>(1-Содержание!$D$12/100)*J21</f>
        <v>42669.5</v>
      </c>
      <c r="L21" s="33" t="s">
        <v>1835</v>
      </c>
    </row>
    <row r="22" spans="2:38" ht="94.5" x14ac:dyDescent="0.25">
      <c r="B22" s="32" t="s">
        <v>1836</v>
      </c>
      <c r="C22" s="12" t="s">
        <v>1805</v>
      </c>
      <c r="D22" s="12" t="s">
        <v>1806</v>
      </c>
      <c r="E22" s="12">
        <v>14</v>
      </c>
      <c r="F22" s="41" t="s">
        <v>1837</v>
      </c>
      <c r="G22" s="40" t="s">
        <v>1838</v>
      </c>
      <c r="H22" s="32" t="s">
        <v>1839</v>
      </c>
      <c r="I22" s="12" t="s">
        <v>1840</v>
      </c>
      <c r="J22" s="46">
        <v>29446.733333333334</v>
      </c>
      <c r="K22" s="39">
        <f>(1-Содержание!$D$12/100)*J22</f>
        <v>29446.733333333334</v>
      </c>
      <c r="L22" s="33" t="s">
        <v>1841</v>
      </c>
    </row>
    <row r="23" spans="2:38" ht="94.5" x14ac:dyDescent="0.25">
      <c r="B23" s="32" t="s">
        <v>1836</v>
      </c>
      <c r="C23" s="12" t="s">
        <v>1812</v>
      </c>
      <c r="D23" s="12" t="s">
        <v>1813</v>
      </c>
      <c r="E23" s="12">
        <v>16</v>
      </c>
      <c r="F23" s="41" t="s">
        <v>1837</v>
      </c>
      <c r="G23" s="40" t="s">
        <v>1842</v>
      </c>
      <c r="H23" s="32" t="s">
        <v>1843</v>
      </c>
      <c r="I23" s="12" t="s">
        <v>1844</v>
      </c>
      <c r="J23" s="46">
        <v>36425.133333333331</v>
      </c>
      <c r="K23" s="39">
        <f>(1-Содержание!$D$12/100)*J23</f>
        <v>36425.133333333331</v>
      </c>
      <c r="L23" s="33" t="s">
        <v>1845</v>
      </c>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row>
    <row r="24" spans="2:38" ht="94.5" x14ac:dyDescent="0.25">
      <c r="B24" s="32" t="s">
        <v>1836</v>
      </c>
      <c r="C24" s="12" t="s">
        <v>1812</v>
      </c>
      <c r="D24" s="12" t="s">
        <v>1813</v>
      </c>
      <c r="E24" s="12">
        <v>20</v>
      </c>
      <c r="F24" s="41" t="s">
        <v>1837</v>
      </c>
      <c r="G24" s="40" t="s">
        <v>1846</v>
      </c>
      <c r="H24" s="32" t="s">
        <v>1847</v>
      </c>
      <c r="I24" s="12" t="s">
        <v>1848</v>
      </c>
      <c r="J24" s="46">
        <v>40735.799999999996</v>
      </c>
      <c r="K24" s="39">
        <f>(1-Содержание!$D$12/100)*J24</f>
        <v>40735.799999999996</v>
      </c>
      <c r="L24" s="33" t="s">
        <v>1849</v>
      </c>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row>
    <row r="25" spans="2:38" ht="94.5" x14ac:dyDescent="0.25">
      <c r="B25" s="32" t="s">
        <v>1850</v>
      </c>
      <c r="C25" s="12" t="s">
        <v>1805</v>
      </c>
      <c r="D25" s="12" t="s">
        <v>1806</v>
      </c>
      <c r="E25" s="12">
        <v>14</v>
      </c>
      <c r="F25" s="41" t="s">
        <v>1851</v>
      </c>
      <c r="G25" s="40" t="s">
        <v>1852</v>
      </c>
      <c r="H25" s="32" t="s">
        <v>1853</v>
      </c>
      <c r="I25" s="12" t="s">
        <v>1854</v>
      </c>
      <c r="J25" s="46">
        <v>30386.133333333335</v>
      </c>
      <c r="K25" s="39">
        <f>(1-Содержание!$D$12/100)*J25</f>
        <v>30386.133333333335</v>
      </c>
      <c r="L25" s="33" t="s">
        <v>1855</v>
      </c>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row>
    <row r="26" spans="2:38" ht="94.5" x14ac:dyDescent="0.25">
      <c r="B26" s="32" t="s">
        <v>1850</v>
      </c>
      <c r="C26" s="12" t="s">
        <v>1812</v>
      </c>
      <c r="D26" s="12" t="s">
        <v>1813</v>
      </c>
      <c r="E26" s="12">
        <v>16</v>
      </c>
      <c r="F26" s="41" t="s">
        <v>1851</v>
      </c>
      <c r="G26" s="40" t="s">
        <v>1856</v>
      </c>
      <c r="H26" s="32" t="s">
        <v>1857</v>
      </c>
      <c r="I26" s="12" t="s">
        <v>1858</v>
      </c>
      <c r="J26" s="46">
        <v>36636.6</v>
      </c>
      <c r="K26" s="39">
        <f>(1-Содержание!$D$12/100)*J26</f>
        <v>36636.6</v>
      </c>
      <c r="L26" s="33" t="s">
        <v>1859</v>
      </c>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row>
    <row r="27" spans="2:38" ht="94.5" x14ac:dyDescent="0.25">
      <c r="B27" s="32" t="s">
        <v>1850</v>
      </c>
      <c r="C27" s="12" t="s">
        <v>1812</v>
      </c>
      <c r="D27" s="12" t="s">
        <v>1813</v>
      </c>
      <c r="E27" s="12">
        <v>20</v>
      </c>
      <c r="F27" s="41" t="s">
        <v>1851</v>
      </c>
      <c r="G27" s="40" t="s">
        <v>1860</v>
      </c>
      <c r="H27" s="32" t="s">
        <v>1861</v>
      </c>
      <c r="I27" s="12" t="s">
        <v>1848</v>
      </c>
      <c r="J27" s="46">
        <v>41675.199999999997</v>
      </c>
      <c r="K27" s="39">
        <f>(1-Содержание!$D$12/100)*J27</f>
        <v>41675.199999999997</v>
      </c>
      <c r="L27" s="33" t="s">
        <v>1862</v>
      </c>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row>
    <row r="28" spans="2:38" ht="94.5" x14ac:dyDescent="0.25">
      <c r="B28" s="32" t="s">
        <v>1863</v>
      </c>
      <c r="C28" s="12" t="s">
        <v>1805</v>
      </c>
      <c r="D28" s="12" t="s">
        <v>1806</v>
      </c>
      <c r="E28" s="12">
        <v>14</v>
      </c>
      <c r="F28" s="41" t="s">
        <v>1864</v>
      </c>
      <c r="G28" s="40" t="s">
        <v>1865</v>
      </c>
      <c r="H28" s="32" t="s">
        <v>1866</v>
      </c>
      <c r="I28" s="12" t="s">
        <v>1840</v>
      </c>
      <c r="J28" s="46">
        <v>37344.199999999997</v>
      </c>
      <c r="K28" s="39">
        <f>(1-Содержание!$D$12/100)*J28</f>
        <v>37344.199999999997</v>
      </c>
      <c r="L28" s="33" t="s">
        <v>1867</v>
      </c>
    </row>
    <row r="29" spans="2:38" ht="94.5" x14ac:dyDescent="0.25">
      <c r="B29" s="32" t="s">
        <v>1863</v>
      </c>
      <c r="C29" s="12" t="s">
        <v>1812</v>
      </c>
      <c r="D29" s="12" t="s">
        <v>1813</v>
      </c>
      <c r="E29" s="12">
        <v>16</v>
      </c>
      <c r="F29" s="41" t="s">
        <v>1864</v>
      </c>
      <c r="G29" s="40" t="s">
        <v>1868</v>
      </c>
      <c r="H29" s="32" t="s">
        <v>1869</v>
      </c>
      <c r="I29" s="12" t="s">
        <v>1870</v>
      </c>
      <c r="J29" s="46">
        <v>44322.6</v>
      </c>
      <c r="K29" s="39">
        <f>(1-Содержание!$D$12/100)*J29</f>
        <v>44322.6</v>
      </c>
      <c r="L29" s="33" t="s">
        <v>1871</v>
      </c>
    </row>
    <row r="30" spans="2:38" ht="94.5" x14ac:dyDescent="0.25">
      <c r="B30" s="32" t="s">
        <v>1863</v>
      </c>
      <c r="C30" s="12" t="s">
        <v>1812</v>
      </c>
      <c r="D30" s="12" t="s">
        <v>1813</v>
      </c>
      <c r="E30" s="12">
        <v>20</v>
      </c>
      <c r="F30" s="41" t="s">
        <v>1864</v>
      </c>
      <c r="G30" s="40" t="s">
        <v>1872</v>
      </c>
      <c r="H30" s="32" t="s">
        <v>1873</v>
      </c>
      <c r="I30" s="12" t="s">
        <v>1822</v>
      </c>
      <c r="J30" s="46">
        <v>48633.26666666667</v>
      </c>
      <c r="K30" s="39">
        <f>(1-Содержание!$D$12/100)*J30</f>
        <v>48633.26666666667</v>
      </c>
      <c r="L30" s="33" t="s">
        <v>1874</v>
      </c>
    </row>
    <row r="31" spans="2:38" ht="94.5" x14ac:dyDescent="0.25">
      <c r="B31" s="32" t="s">
        <v>1875</v>
      </c>
      <c r="C31" s="12" t="s">
        <v>1876</v>
      </c>
      <c r="D31" s="12" t="s">
        <v>1806</v>
      </c>
      <c r="E31" s="12">
        <v>14</v>
      </c>
      <c r="F31" s="41" t="s">
        <v>1819</v>
      </c>
      <c r="G31" s="40" t="s">
        <v>1877</v>
      </c>
      <c r="H31" s="32" t="s">
        <v>1878</v>
      </c>
      <c r="I31" s="12" t="s">
        <v>1810</v>
      </c>
      <c r="J31" s="46">
        <v>21070.416666666664</v>
      </c>
      <c r="K31" s="39">
        <f>(1-Содержание!$D$12/100)*J31</f>
        <v>21070.416666666664</v>
      </c>
      <c r="L31" s="33" t="s">
        <v>1879</v>
      </c>
    </row>
    <row r="32" spans="2:38" ht="94.5" x14ac:dyDescent="0.25">
      <c r="B32" s="32" t="s">
        <v>1880</v>
      </c>
      <c r="C32" s="12" t="s">
        <v>1876</v>
      </c>
      <c r="D32" s="12" t="s">
        <v>1806</v>
      </c>
      <c r="E32" s="12">
        <v>14</v>
      </c>
      <c r="F32" s="41" t="s">
        <v>1825</v>
      </c>
      <c r="G32" s="40" t="s">
        <v>1881</v>
      </c>
      <c r="H32" s="32" t="s">
        <v>1882</v>
      </c>
      <c r="I32" s="12" t="s">
        <v>1828</v>
      </c>
      <c r="J32" s="46">
        <v>22209.083333333336</v>
      </c>
      <c r="K32" s="39">
        <f>(1-Содержание!$D$12/100)*J32</f>
        <v>22209.083333333336</v>
      </c>
      <c r="L32" s="33" t="s">
        <v>1883</v>
      </c>
    </row>
    <row r="33" spans="2:12" ht="94.5" x14ac:dyDescent="0.25">
      <c r="B33" s="32" t="s">
        <v>1884</v>
      </c>
      <c r="C33" s="12" t="s">
        <v>1876</v>
      </c>
      <c r="D33" s="12" t="s">
        <v>1806</v>
      </c>
      <c r="E33" s="12">
        <v>14</v>
      </c>
      <c r="F33" s="41" t="s">
        <v>1837</v>
      </c>
      <c r="G33" s="40" t="s">
        <v>1885</v>
      </c>
      <c r="H33" s="32" t="s">
        <v>1886</v>
      </c>
      <c r="I33" s="12" t="s">
        <v>1840</v>
      </c>
      <c r="J33" s="46">
        <v>27413.399999999998</v>
      </c>
      <c r="K33" s="39">
        <f>(1-Содержание!$D$12/100)*J33</f>
        <v>27413.399999999998</v>
      </c>
      <c r="L33" s="33" t="s">
        <v>1887</v>
      </c>
    </row>
    <row r="34" spans="2:12" ht="94.5" x14ac:dyDescent="0.25">
      <c r="B34" s="32" t="s">
        <v>1888</v>
      </c>
      <c r="C34" s="12" t="s">
        <v>1876</v>
      </c>
      <c r="D34" s="12" t="s">
        <v>1806</v>
      </c>
      <c r="E34" s="12">
        <v>14</v>
      </c>
      <c r="F34" s="41" t="s">
        <v>1851</v>
      </c>
      <c r="G34" s="40" t="s">
        <v>1889</v>
      </c>
      <c r="H34" s="32" t="s">
        <v>1890</v>
      </c>
      <c r="I34" s="12" t="s">
        <v>1854</v>
      </c>
      <c r="J34" s="46">
        <v>28474.799999999999</v>
      </c>
      <c r="K34" s="39">
        <f>(1-Содержание!$D$12/100)*J34</f>
        <v>28474.799999999999</v>
      </c>
      <c r="L34" s="33" t="s">
        <v>1891</v>
      </c>
    </row>
    <row r="35" spans="2:12" ht="94.5" x14ac:dyDescent="0.25">
      <c r="B35" s="32" t="s">
        <v>1892</v>
      </c>
      <c r="C35" s="12" t="s">
        <v>1876</v>
      </c>
      <c r="D35" s="12" t="s">
        <v>1806</v>
      </c>
      <c r="E35" s="12">
        <v>14</v>
      </c>
      <c r="F35" s="41" t="s">
        <v>1864</v>
      </c>
      <c r="G35" s="40" t="s">
        <v>1893</v>
      </c>
      <c r="H35" s="32" t="s">
        <v>1894</v>
      </c>
      <c r="I35" s="12" t="s">
        <v>1840</v>
      </c>
      <c r="J35" s="46">
        <v>32269</v>
      </c>
      <c r="K35" s="39">
        <f>(1-Содержание!$D$12/100)*J35</f>
        <v>32269</v>
      </c>
      <c r="L35" s="33" t="s">
        <v>1895</v>
      </c>
    </row>
    <row r="36" spans="2:12" ht="94.5" x14ac:dyDescent="0.25">
      <c r="B36" s="32" t="s">
        <v>1896</v>
      </c>
      <c r="C36" s="12" t="s">
        <v>1805</v>
      </c>
      <c r="D36" s="12" t="s">
        <v>1876</v>
      </c>
      <c r="E36" s="12">
        <v>14</v>
      </c>
      <c r="F36" s="41" t="s">
        <v>1819</v>
      </c>
      <c r="G36" s="40" t="s">
        <v>1897</v>
      </c>
      <c r="H36" s="32" t="s">
        <v>1898</v>
      </c>
      <c r="I36" s="12" t="s">
        <v>1899</v>
      </c>
      <c r="J36" s="46">
        <v>19642</v>
      </c>
      <c r="K36" s="39">
        <f>(1-Содержание!$D$12/100)*J36</f>
        <v>19642</v>
      </c>
      <c r="L36" s="33" t="s">
        <v>1900</v>
      </c>
    </row>
    <row r="37" spans="2:12" ht="94.5" x14ac:dyDescent="0.25">
      <c r="B37" s="32" t="s">
        <v>1901</v>
      </c>
      <c r="C37" s="12" t="s">
        <v>1805</v>
      </c>
      <c r="D37" s="12" t="s">
        <v>1876</v>
      </c>
      <c r="E37" s="12">
        <v>14</v>
      </c>
      <c r="F37" s="41" t="s">
        <v>1825</v>
      </c>
      <c r="G37" s="40" t="s">
        <v>1902</v>
      </c>
      <c r="H37" s="32" t="s">
        <v>1903</v>
      </c>
      <c r="I37" s="12" t="s">
        <v>1904</v>
      </c>
      <c r="J37" s="46">
        <v>20785.75</v>
      </c>
      <c r="K37" s="39">
        <f>(1-Содержание!$D$12/100)*J37</f>
        <v>20785.75</v>
      </c>
      <c r="L37" s="33" t="s">
        <v>1905</v>
      </c>
    </row>
    <row r="38" spans="2:12" ht="94.5" x14ac:dyDescent="0.25">
      <c r="B38" s="32" t="s">
        <v>1906</v>
      </c>
      <c r="C38" s="12" t="s">
        <v>1805</v>
      </c>
      <c r="D38" s="12" t="s">
        <v>1876</v>
      </c>
      <c r="E38" s="12">
        <v>14</v>
      </c>
      <c r="F38" s="41" t="s">
        <v>1837</v>
      </c>
      <c r="G38" s="40" t="s">
        <v>1907</v>
      </c>
      <c r="H38" s="32" t="s">
        <v>1908</v>
      </c>
      <c r="I38" s="12" t="s">
        <v>1909</v>
      </c>
      <c r="J38" s="46">
        <v>26132.399999999998</v>
      </c>
      <c r="K38" s="39">
        <f>(1-Содержание!$D$12/100)*J38</f>
        <v>26132.399999999998</v>
      </c>
      <c r="L38" s="33" t="s">
        <v>1910</v>
      </c>
    </row>
    <row r="39" spans="2:12" ht="94.5" x14ac:dyDescent="0.25">
      <c r="B39" s="32" t="s">
        <v>1911</v>
      </c>
      <c r="C39" s="12" t="s">
        <v>1805</v>
      </c>
      <c r="D39" s="12" t="s">
        <v>1876</v>
      </c>
      <c r="E39" s="12">
        <v>14</v>
      </c>
      <c r="F39" s="41" t="s">
        <v>1851</v>
      </c>
      <c r="G39" s="40" t="s">
        <v>1912</v>
      </c>
      <c r="H39" s="32" t="s">
        <v>1913</v>
      </c>
      <c r="I39" s="12" t="s">
        <v>1914</v>
      </c>
      <c r="J39" s="46">
        <v>27189.224999999999</v>
      </c>
      <c r="K39" s="39">
        <f>(1-Содержание!$D$12/100)*J39</f>
        <v>27189.224999999999</v>
      </c>
      <c r="L39" s="33" t="s">
        <v>1915</v>
      </c>
    </row>
    <row r="40" spans="2:12" ht="94.5" x14ac:dyDescent="0.25">
      <c r="B40" s="32" t="s">
        <v>1916</v>
      </c>
      <c r="C40" s="12" t="s">
        <v>1805</v>
      </c>
      <c r="D40" s="12" t="s">
        <v>1876</v>
      </c>
      <c r="E40" s="12">
        <v>14</v>
      </c>
      <c r="F40" s="41" t="s">
        <v>1864</v>
      </c>
      <c r="G40" s="40" t="s">
        <v>1917</v>
      </c>
      <c r="H40" s="32" t="s">
        <v>1918</v>
      </c>
      <c r="I40" s="12" t="s">
        <v>1909</v>
      </c>
      <c r="J40" s="46">
        <v>31126.266666666663</v>
      </c>
      <c r="K40" s="39">
        <f>(1-Содержание!$D$12/100)*J40</f>
        <v>31126.266666666663</v>
      </c>
      <c r="L40" s="33" t="s">
        <v>1919</v>
      </c>
    </row>
    <row r="42" spans="2:12" ht="84" x14ac:dyDescent="0.35">
      <c r="H42" s="36" t="s">
        <v>1920</v>
      </c>
    </row>
  </sheetData>
  <mergeCells count="1">
    <mergeCell ref="C12:H1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6CAB8-98EA-42D2-B95D-FFF6F124C6E4}">
  <dimension ref="B12:AL45"/>
  <sheetViews>
    <sheetView zoomScale="70" zoomScaleNormal="70" workbookViewId="0">
      <selection activeCell="H39" sqref="H39"/>
    </sheetView>
  </sheetViews>
  <sheetFormatPr defaultColWidth="8.7109375" defaultRowHeight="15.75" x14ac:dyDescent="0.25"/>
  <cols>
    <col min="1" max="1" width="2.5703125" customWidth="1"/>
    <col min="2" max="2" width="34.85546875" style="31" customWidth="1"/>
    <col min="3" max="3" width="16" customWidth="1"/>
    <col min="4" max="4" width="34.140625" style="8" customWidth="1"/>
    <col min="5" max="5" width="29" customWidth="1"/>
    <col min="6" max="6" width="21" style="31" customWidth="1"/>
    <col min="7" max="7" width="18.5703125" style="31" customWidth="1"/>
    <col min="8" max="8" width="83.140625" customWidth="1"/>
    <col min="9" max="9" width="19.28515625" customWidth="1"/>
    <col min="10" max="10" width="17.28515625" style="8" customWidth="1"/>
    <col min="11" max="11" width="17.28515625" style="38" customWidth="1"/>
    <col min="12" max="12" width="9.140625" customWidth="1"/>
  </cols>
  <sheetData>
    <row r="12" spans="2:9" ht="21" x14ac:dyDescent="0.35">
      <c r="C12" s="254" t="s">
        <v>2563</v>
      </c>
      <c r="D12" s="254"/>
      <c r="E12" s="254"/>
      <c r="F12" s="254"/>
      <c r="G12" s="254"/>
      <c r="H12" s="233"/>
      <c r="I12" s="233"/>
    </row>
    <row r="13" spans="2:9" ht="21" x14ac:dyDescent="0.35">
      <c r="D13" s="229"/>
      <c r="E13" s="229"/>
      <c r="F13" s="229"/>
      <c r="G13" s="229"/>
      <c r="H13" s="229"/>
      <c r="I13" s="229"/>
    </row>
    <row r="14" spans="2:9" ht="21" x14ac:dyDescent="0.35">
      <c r="D14" s="229"/>
      <c r="E14" s="229"/>
      <c r="F14" s="229"/>
      <c r="G14" s="229"/>
      <c r="H14" s="229"/>
      <c r="I14" s="229"/>
    </row>
    <row r="15" spans="2:9" ht="31.5" x14ac:dyDescent="0.25">
      <c r="B15" s="79" t="s">
        <v>1264</v>
      </c>
      <c r="C15" s="79" t="s">
        <v>4</v>
      </c>
      <c r="D15" s="79" t="s">
        <v>235</v>
      </c>
      <c r="E15" s="79" t="s">
        <v>358</v>
      </c>
      <c r="F15" s="179" t="s">
        <v>1798</v>
      </c>
      <c r="G15" s="180" t="str">
        <f>CONCATENATE("Цена с учетом скидки ",[1]Содержание!D12,[1]Содержание!E12)</f>
        <v>Цена с учетом скидки 0%</v>
      </c>
      <c r="H15" s="82" t="s">
        <v>675</v>
      </c>
    </row>
    <row r="16" spans="2:9" ht="21.6" customHeight="1" x14ac:dyDescent="0.25">
      <c r="B16" s="186"/>
      <c r="C16" s="191"/>
      <c r="D16" s="264" t="s">
        <v>2564</v>
      </c>
      <c r="E16" s="265"/>
      <c r="F16" s="266"/>
      <c r="G16" s="188"/>
      <c r="H16" s="189"/>
    </row>
    <row r="17" spans="2:38" ht="126" x14ac:dyDescent="0.25">
      <c r="B17" s="174" t="s">
        <v>2593</v>
      </c>
      <c r="C17" s="32" t="s">
        <v>2565</v>
      </c>
      <c r="D17" s="32" t="s">
        <v>2566</v>
      </c>
      <c r="E17" s="191" t="s">
        <v>2567</v>
      </c>
      <c r="F17" s="230">
        <v>12000</v>
      </c>
      <c r="G17" s="231">
        <f>(1-Содержание!$D$12/100)*F17</f>
        <v>12000</v>
      </c>
      <c r="H17" s="56" t="s">
        <v>2594</v>
      </c>
      <c r="J17"/>
      <c r="K17"/>
    </row>
    <row r="18" spans="2:38" ht="126" x14ac:dyDescent="0.25">
      <c r="B18" s="174" t="s">
        <v>2593</v>
      </c>
      <c r="C18" s="32" t="s">
        <v>2568</v>
      </c>
      <c r="D18" s="32" t="s">
        <v>2569</v>
      </c>
      <c r="E18" s="191" t="s">
        <v>2570</v>
      </c>
      <c r="F18" s="230">
        <v>12610</v>
      </c>
      <c r="G18" s="231">
        <f>(1-Содержание!$D$12/100)*F18</f>
        <v>12610</v>
      </c>
      <c r="H18" s="56" t="s">
        <v>2595</v>
      </c>
      <c r="J18"/>
      <c r="K18"/>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row>
    <row r="19" spans="2:38" ht="126" x14ac:dyDescent="0.25">
      <c r="B19" s="174" t="s">
        <v>2593</v>
      </c>
      <c r="C19" s="32" t="s">
        <v>2571</v>
      </c>
      <c r="D19" s="32" t="s">
        <v>2572</v>
      </c>
      <c r="E19" s="191" t="s">
        <v>2573</v>
      </c>
      <c r="F19" s="230">
        <v>14800</v>
      </c>
      <c r="G19" s="231">
        <f>(1-Содержание!$D$12/100)*F19</f>
        <v>14800</v>
      </c>
      <c r="H19" s="56" t="s">
        <v>2596</v>
      </c>
      <c r="J19"/>
      <c r="K19"/>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row>
    <row r="20" spans="2:38" ht="18.95" customHeight="1" x14ac:dyDescent="0.25">
      <c r="B20" s="174"/>
      <c r="C20" s="232"/>
      <c r="D20" s="264" t="s">
        <v>2589</v>
      </c>
      <c r="E20" s="265"/>
      <c r="F20" s="266"/>
      <c r="G20" s="231"/>
      <c r="H20" s="56"/>
      <c r="J20"/>
      <c r="K20"/>
    </row>
    <row r="21" spans="2:38" ht="141.75" x14ac:dyDescent="0.25">
      <c r="B21" s="174" t="s">
        <v>2593</v>
      </c>
      <c r="C21" s="32" t="s">
        <v>2574</v>
      </c>
      <c r="D21" s="32" t="s">
        <v>2575</v>
      </c>
      <c r="E21" s="191" t="s">
        <v>2567</v>
      </c>
      <c r="F21" s="230">
        <v>15900</v>
      </c>
      <c r="G21" s="231">
        <f>(1-Содержание!$D$12/100)*F21</f>
        <v>15900</v>
      </c>
      <c r="H21" s="56" t="s">
        <v>2597</v>
      </c>
      <c r="J21"/>
      <c r="K21"/>
    </row>
    <row r="22" spans="2:38" ht="126" x14ac:dyDescent="0.25">
      <c r="B22" s="174" t="s">
        <v>2590</v>
      </c>
      <c r="C22" s="32" t="s">
        <v>2576</v>
      </c>
      <c r="D22" s="32" t="s">
        <v>2577</v>
      </c>
      <c r="E22" s="191" t="s">
        <v>2570</v>
      </c>
      <c r="F22" s="230">
        <v>16060</v>
      </c>
      <c r="G22" s="231">
        <f>(1-Содержание!$D$12/100)*F22</f>
        <v>16060</v>
      </c>
      <c r="H22" s="56" t="s">
        <v>2578</v>
      </c>
      <c r="J22"/>
      <c r="K22"/>
    </row>
    <row r="23" spans="2:38" ht="141.75" x14ac:dyDescent="0.25">
      <c r="B23" s="174" t="s">
        <v>2593</v>
      </c>
      <c r="C23" s="32" t="s">
        <v>2579</v>
      </c>
      <c r="D23" s="32" t="s">
        <v>2580</v>
      </c>
      <c r="E23" s="191" t="s">
        <v>2573</v>
      </c>
      <c r="F23" s="230">
        <v>17480</v>
      </c>
      <c r="G23" s="231">
        <f>(1-Содержание!$D$12/100)*F23</f>
        <v>17480</v>
      </c>
      <c r="H23" s="56" t="s">
        <v>2598</v>
      </c>
      <c r="J23"/>
      <c r="K23"/>
    </row>
    <row r="24" spans="2:38" ht="18.75" x14ac:dyDescent="0.25">
      <c r="B24" s="174"/>
      <c r="C24" s="32"/>
      <c r="D24" s="264" t="s">
        <v>2581</v>
      </c>
      <c r="E24" s="265"/>
      <c r="F24" s="266"/>
      <c r="G24" s="231"/>
      <c r="H24" s="56"/>
      <c r="J24"/>
      <c r="K24"/>
    </row>
    <row r="25" spans="2:38" ht="126" x14ac:dyDescent="0.25">
      <c r="B25" s="174" t="s">
        <v>1935</v>
      </c>
      <c r="C25" s="32" t="s">
        <v>2582</v>
      </c>
      <c r="D25" s="32" t="s">
        <v>2583</v>
      </c>
      <c r="E25" s="191" t="s">
        <v>2570</v>
      </c>
      <c r="F25" s="231">
        <v>23928</v>
      </c>
      <c r="G25" s="231">
        <f>(1-Содержание!$D$12/100)*F25</f>
        <v>23928</v>
      </c>
      <c r="H25" s="56" t="s">
        <v>2592</v>
      </c>
      <c r="J25"/>
      <c r="K2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row>
    <row r="26" spans="2:38" ht="126" x14ac:dyDescent="0.25">
      <c r="B26" s="174" t="s">
        <v>1935</v>
      </c>
      <c r="C26" s="32" t="s">
        <v>2584</v>
      </c>
      <c r="D26" s="32" t="s">
        <v>2585</v>
      </c>
      <c r="E26" s="191" t="s">
        <v>2573</v>
      </c>
      <c r="F26" s="231">
        <v>24480</v>
      </c>
      <c r="G26" s="231">
        <f>(1-Содержание!$D$12/100)*F26</f>
        <v>24480</v>
      </c>
      <c r="H26" s="59" t="s">
        <v>2591</v>
      </c>
      <c r="J26"/>
      <c r="K26"/>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row>
    <row r="27" spans="2:38" ht="18.75" x14ac:dyDescent="0.25">
      <c r="B27" s="32"/>
      <c r="C27" s="32"/>
      <c r="D27" s="263" t="s">
        <v>2586</v>
      </c>
      <c r="E27" s="263"/>
      <c r="F27" s="263"/>
      <c r="G27" s="231"/>
      <c r="H27" s="228"/>
      <c r="J27"/>
      <c r="K27"/>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row>
    <row r="28" spans="2:38" ht="204.75" x14ac:dyDescent="0.25">
      <c r="B28" s="174" t="s">
        <v>1935</v>
      </c>
      <c r="C28" s="32" t="s">
        <v>2587</v>
      </c>
      <c r="D28" s="32" t="s">
        <v>2588</v>
      </c>
      <c r="E28" s="191" t="s">
        <v>2570</v>
      </c>
      <c r="F28" s="231">
        <v>31270</v>
      </c>
      <c r="G28" s="231">
        <f>(1-Содержание!$D$12/100)*F28</f>
        <v>31270</v>
      </c>
      <c r="H28" s="228" t="s">
        <v>2599</v>
      </c>
      <c r="J28"/>
      <c r="K28"/>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row>
    <row r="29" spans="2:38" ht="18.75" x14ac:dyDescent="0.25">
      <c r="B29" s="168"/>
      <c r="C29" s="38"/>
      <c r="D29" s="263" t="s">
        <v>2744</v>
      </c>
      <c r="E29" s="263"/>
      <c r="F29" s="263"/>
      <c r="G29" s="231"/>
      <c r="H29" s="228"/>
      <c r="J29"/>
      <c r="K29"/>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row>
    <row r="30" spans="2:38" ht="126" x14ac:dyDescent="0.25">
      <c r="B30" s="174" t="s">
        <v>2737</v>
      </c>
      <c r="C30" s="32" t="s">
        <v>2738</v>
      </c>
      <c r="D30" s="32" t="s">
        <v>2739</v>
      </c>
      <c r="E30" s="191" t="s">
        <v>2740</v>
      </c>
      <c r="F30" s="231">
        <v>25300</v>
      </c>
      <c r="G30" s="231">
        <f>(1-Содержание!$D$12/100)*F30</f>
        <v>25300</v>
      </c>
      <c r="H30" s="228" t="s">
        <v>2745</v>
      </c>
      <c r="J30"/>
      <c r="K30"/>
    </row>
    <row r="31" spans="2:38" ht="105" x14ac:dyDescent="0.25">
      <c r="B31" s="174" t="s">
        <v>2737</v>
      </c>
      <c r="C31" s="32" t="s">
        <v>2741</v>
      </c>
      <c r="D31" s="32" t="s">
        <v>2742</v>
      </c>
      <c r="E31" s="191" t="s">
        <v>2743</v>
      </c>
      <c r="F31" s="231">
        <v>26390</v>
      </c>
      <c r="G31" s="231">
        <f>(1-Содержание!$D$12/100)*F31</f>
        <v>26390</v>
      </c>
      <c r="H31" s="144" t="s">
        <v>2746</v>
      </c>
      <c r="J31"/>
      <c r="K31"/>
    </row>
    <row r="32" spans="2:38" ht="18.75" x14ac:dyDescent="0.25">
      <c r="B32"/>
      <c r="D32" s="268" t="s">
        <v>2747</v>
      </c>
      <c r="E32" s="268"/>
      <c r="F32" s="268"/>
      <c r="G32" s="269">
        <f>(1-Содержание!$D$12/100)*F32</f>
        <v>0</v>
      </c>
      <c r="J32"/>
      <c r="K32"/>
    </row>
    <row r="33" spans="2:8" customFormat="1" ht="110.25" x14ac:dyDescent="0.25">
      <c r="B33" s="245" t="s">
        <v>2756</v>
      </c>
      <c r="C33" s="12" t="s">
        <v>2748</v>
      </c>
      <c r="D33" s="246" t="s">
        <v>2749</v>
      </c>
      <c r="E33" s="270" t="s">
        <v>2750</v>
      </c>
      <c r="F33" s="193">
        <v>50100</v>
      </c>
      <c r="G33" s="231">
        <f>(1-Содержание!$D$12/100)*F33</f>
        <v>50100</v>
      </c>
      <c r="H33" s="247" t="s">
        <v>2751</v>
      </c>
    </row>
    <row r="34" spans="2:8" customFormat="1" ht="110.25" x14ac:dyDescent="0.25">
      <c r="B34" s="245" t="s">
        <v>2756</v>
      </c>
      <c r="C34" s="12" t="s">
        <v>2752</v>
      </c>
      <c r="D34" s="246" t="s">
        <v>2753</v>
      </c>
      <c r="E34" s="270" t="s">
        <v>2754</v>
      </c>
      <c r="F34" s="193">
        <v>60800</v>
      </c>
      <c r="G34" s="231">
        <f>(1-Содержание!$D$12/100)*F34</f>
        <v>60800</v>
      </c>
      <c r="H34" s="247" t="s">
        <v>2755</v>
      </c>
    </row>
    <row r="35" spans="2:8" customFormat="1" ht="15" x14ac:dyDescent="0.25"/>
    <row r="36" spans="2:8" customFormat="1" ht="15" x14ac:dyDescent="0.25"/>
    <row r="37" spans="2:8" customFormat="1" ht="15" x14ac:dyDescent="0.25"/>
    <row r="38" spans="2:8" customFormat="1" ht="30" x14ac:dyDescent="0.25">
      <c r="D38" s="181" t="s">
        <v>236</v>
      </c>
    </row>
    <row r="39" spans="2:8" customFormat="1" ht="15" x14ac:dyDescent="0.25"/>
    <row r="40" spans="2:8" customFormat="1" ht="15" x14ac:dyDescent="0.25"/>
    <row r="41" spans="2:8" customFormat="1" ht="15" x14ac:dyDescent="0.25">
      <c r="D41" s="8"/>
    </row>
    <row r="42" spans="2:8" customFormat="1" ht="15" x14ac:dyDescent="0.25"/>
    <row r="43" spans="2:8" customFormat="1" ht="15" x14ac:dyDescent="0.25"/>
    <row r="44" spans="2:8" customFormat="1" ht="15" x14ac:dyDescent="0.25"/>
    <row r="45" spans="2:8" customFormat="1" ht="15" x14ac:dyDescent="0.25"/>
  </sheetData>
  <mergeCells count="7">
    <mergeCell ref="C12:G12"/>
    <mergeCell ref="D32:F32"/>
    <mergeCell ref="D29:F29"/>
    <mergeCell ref="D16:F16"/>
    <mergeCell ref="D24:F24"/>
    <mergeCell ref="D20:F20"/>
    <mergeCell ref="D27:F27"/>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F19C4-EE59-41A9-8A53-76EEF7FD71A7}">
  <dimension ref="B11:G15"/>
  <sheetViews>
    <sheetView zoomScale="70" zoomScaleNormal="70" workbookViewId="0">
      <selection activeCell="C11" sqref="C11:F11"/>
    </sheetView>
  </sheetViews>
  <sheetFormatPr defaultColWidth="8.7109375" defaultRowHeight="15.75" x14ac:dyDescent="0.25"/>
  <cols>
    <col min="1" max="1" width="6.28515625" customWidth="1"/>
    <col min="2" max="2" width="32.28515625" customWidth="1"/>
    <col min="3" max="3" width="57.28515625" customWidth="1"/>
    <col min="4" max="4" width="17.7109375" bestFit="1" customWidth="1"/>
    <col min="5" max="5" width="14.85546875" style="8" customWidth="1"/>
    <col min="6" max="6" width="16.140625" style="38" customWidth="1"/>
    <col min="7" max="7" width="99.85546875" customWidth="1"/>
  </cols>
  <sheetData>
    <row r="11" spans="2:7" ht="21" x14ac:dyDescent="0.35">
      <c r="C11" s="254" t="s">
        <v>2349</v>
      </c>
      <c r="D11" s="254"/>
      <c r="E11" s="254"/>
      <c r="F11" s="254"/>
    </row>
    <row r="13" spans="2:7" x14ac:dyDescent="0.25">
      <c r="E13" s="37"/>
    </row>
    <row r="14" spans="2:7" ht="54" customHeight="1" x14ac:dyDescent="0.25">
      <c r="B14" s="89" t="s">
        <v>4</v>
      </c>
      <c r="C14" s="89" t="s">
        <v>235</v>
      </c>
      <c r="D14" s="89" t="s">
        <v>358</v>
      </c>
      <c r="E14" s="89" t="s">
        <v>1798</v>
      </c>
      <c r="F14" s="72" t="str">
        <f>CONCATENATE("Цена с учетом скидки ",Содержание!$D$12,"%")</f>
        <v>Цена с учетом скидки 0%</v>
      </c>
      <c r="G14" s="79" t="s">
        <v>675</v>
      </c>
    </row>
    <row r="15" spans="2:7" ht="126" x14ac:dyDescent="0.25">
      <c r="B15" s="12" t="s">
        <v>2351</v>
      </c>
      <c r="C15" s="32" t="s">
        <v>2350</v>
      </c>
      <c r="D15" s="12" t="s">
        <v>2352</v>
      </c>
      <c r="E15" s="46">
        <v>35500</v>
      </c>
      <c r="F15" s="27">
        <f>(1-Содержание!$D$12/100)*Таблица41112[[#This Row],[RRP*, руб. с НДС]]</f>
        <v>35500</v>
      </c>
      <c r="G15" s="14" t="s">
        <v>2353</v>
      </c>
    </row>
  </sheetData>
  <autoFilter ref="F14:G15" xr:uid="{00000000-0009-0000-0000-00000A000000}"/>
  <mergeCells count="1">
    <mergeCell ref="C11:F11"/>
  </mergeCell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9:H26"/>
  <sheetViews>
    <sheetView zoomScale="70" zoomScaleNormal="70" workbookViewId="0">
      <selection activeCell="D21" sqref="D21"/>
    </sheetView>
  </sheetViews>
  <sheetFormatPr defaultColWidth="8.7109375" defaultRowHeight="15" x14ac:dyDescent="0.25"/>
  <cols>
    <col min="1" max="1" width="3.28515625" style="53" customWidth="1"/>
    <col min="2" max="2" width="28.5703125" style="53" customWidth="1"/>
    <col min="3" max="3" width="27.7109375" style="53" customWidth="1"/>
    <col min="4" max="4" width="70.5703125" style="53" customWidth="1"/>
    <col min="5" max="5" width="15.85546875" style="53" customWidth="1"/>
    <col min="6" max="6" width="12.7109375" style="8" customWidth="1"/>
    <col min="7" max="7" width="17.85546875" style="53" customWidth="1"/>
    <col min="8" max="8" width="92.85546875" style="53" customWidth="1"/>
    <col min="9" max="16384" width="8.7109375" style="53"/>
  </cols>
  <sheetData>
    <row r="9" spans="2:8" ht="21" x14ac:dyDescent="0.25">
      <c r="C9" s="253" t="s">
        <v>1365</v>
      </c>
      <c r="D9" s="253"/>
      <c r="E9" s="54"/>
      <c r="F9" s="47"/>
    </row>
    <row r="11" spans="2:8" x14ac:dyDescent="0.25">
      <c r="F11" s="50"/>
    </row>
    <row r="12" spans="2:8" ht="47.25" x14ac:dyDescent="0.25">
      <c r="B12" s="139" t="s">
        <v>1362</v>
      </c>
      <c r="C12" s="139" t="s">
        <v>4</v>
      </c>
      <c r="D12" s="139" t="s">
        <v>235</v>
      </c>
      <c r="E12" s="140" t="s">
        <v>358</v>
      </c>
      <c r="F12" s="79" t="s">
        <v>1932</v>
      </c>
      <c r="G12" s="141" t="str">
        <f>CONCATENATE("Цена с учетом скидки ",Содержание!D12,Содержание!E12)</f>
        <v>Цена с учетом скидки 0%</v>
      </c>
      <c r="H12" s="79" t="s">
        <v>675</v>
      </c>
    </row>
    <row r="13" spans="2:8" ht="18.75" x14ac:dyDescent="0.25">
      <c r="B13" s="154"/>
      <c r="C13" s="154"/>
      <c r="D13" s="158" t="s">
        <v>2305</v>
      </c>
      <c r="E13" s="154"/>
      <c r="F13" s="155"/>
      <c r="G13" s="156"/>
      <c r="H13" s="157"/>
    </row>
    <row r="14" spans="2:8" ht="60" x14ac:dyDescent="0.25">
      <c r="B14" s="4" t="s">
        <v>1364</v>
      </c>
      <c r="C14" s="196" t="s">
        <v>2328</v>
      </c>
      <c r="D14" s="10" t="s">
        <v>1350</v>
      </c>
      <c r="E14" s="51" t="s">
        <v>1356</v>
      </c>
      <c r="F14" s="26">
        <v>71065</v>
      </c>
      <c r="G14" s="52">
        <f>(1-Содержание!$D$12/100)*Таблица43[[#This Row],[RRP*, руб. с НДС 22%]]</f>
        <v>71065</v>
      </c>
      <c r="H14" s="55" t="s">
        <v>1518</v>
      </c>
    </row>
    <row r="15" spans="2:8" ht="60" x14ac:dyDescent="0.25">
      <c r="B15" s="4" t="s">
        <v>1364</v>
      </c>
      <c r="C15" s="4" t="s">
        <v>2329</v>
      </c>
      <c r="D15" s="10" t="s">
        <v>1351</v>
      </c>
      <c r="E15" s="51" t="s">
        <v>1357</v>
      </c>
      <c r="F15" s="26">
        <v>123057</v>
      </c>
      <c r="G15" s="52">
        <f>(1-Содержание!$D$12/100)*Таблица43[[#This Row],[RRP*, руб. с НДС 22%]]</f>
        <v>123057</v>
      </c>
      <c r="H15" s="55" t="s">
        <v>1519</v>
      </c>
    </row>
    <row r="16" spans="2:8" ht="60" x14ac:dyDescent="0.25">
      <c r="B16" s="4" t="s">
        <v>1364</v>
      </c>
      <c r="C16" s="4" t="s">
        <v>2330</v>
      </c>
      <c r="D16" s="10" t="s">
        <v>1352</v>
      </c>
      <c r="E16" s="51" t="s">
        <v>1358</v>
      </c>
      <c r="F16" s="26">
        <v>176849</v>
      </c>
      <c r="G16" s="52">
        <f>(1-Содержание!$D$12/100)*Таблица43[[#This Row],[RRP*, руб. с НДС 22%]]</f>
        <v>176849</v>
      </c>
      <c r="H16" s="55" t="s">
        <v>1520</v>
      </c>
    </row>
    <row r="17" spans="2:8" ht="60" x14ac:dyDescent="0.25">
      <c r="B17" s="4" t="s">
        <v>1363</v>
      </c>
      <c r="C17" s="196" t="s">
        <v>2331</v>
      </c>
      <c r="D17" s="10" t="s">
        <v>1353</v>
      </c>
      <c r="E17" s="51" t="s">
        <v>1359</v>
      </c>
      <c r="F17" s="26">
        <v>73708</v>
      </c>
      <c r="G17" s="52">
        <f>(1-Содержание!$D$12/100)*Таблица43[[#This Row],[RRP*, руб. с НДС 22%]]</f>
        <v>73708</v>
      </c>
      <c r="H17" s="55" t="s">
        <v>1521</v>
      </c>
    </row>
    <row r="18" spans="2:8" ht="60" x14ac:dyDescent="0.25">
      <c r="B18" s="4" t="s">
        <v>1363</v>
      </c>
      <c r="C18" s="4" t="s">
        <v>2332</v>
      </c>
      <c r="D18" s="10" t="s">
        <v>1354</v>
      </c>
      <c r="E18" s="51" t="s">
        <v>1360</v>
      </c>
      <c r="F18" s="26">
        <v>125558</v>
      </c>
      <c r="G18" s="52">
        <f>(1-Содержание!$D$12/100)*Таблица43[[#This Row],[RRP*, руб. с НДС 22%]]</f>
        <v>125558</v>
      </c>
      <c r="H18" s="55" t="s">
        <v>1522</v>
      </c>
    </row>
    <row r="19" spans="2:8" ht="60" x14ac:dyDescent="0.25">
      <c r="B19" s="4" t="s">
        <v>1363</v>
      </c>
      <c r="C19" s="4" t="s">
        <v>2333</v>
      </c>
      <c r="D19" s="10" t="s">
        <v>1355</v>
      </c>
      <c r="E19" s="51" t="s">
        <v>1361</v>
      </c>
      <c r="F19" s="26">
        <v>177774</v>
      </c>
      <c r="G19" s="52">
        <f>(1-Содержание!$D$12/100)*Таблица43[[#This Row],[RRP*, руб. с НДС 22%]]</f>
        <v>177774</v>
      </c>
      <c r="H19" s="55" t="s">
        <v>1523</v>
      </c>
    </row>
    <row r="20" spans="2:8" ht="18.75" x14ac:dyDescent="0.25">
      <c r="B20" s="154"/>
      <c r="C20" s="198"/>
      <c r="D20" s="158" t="s">
        <v>2346</v>
      </c>
      <c r="E20" s="154"/>
      <c r="F20" s="155"/>
      <c r="G20" s="156"/>
      <c r="H20" s="157"/>
    </row>
    <row r="21" spans="2:8" ht="60" x14ac:dyDescent="0.25">
      <c r="B21" s="4" t="s">
        <v>1364</v>
      </c>
      <c r="C21" s="4" t="s">
        <v>2340</v>
      </c>
      <c r="D21" s="10" t="s">
        <v>2306</v>
      </c>
      <c r="E21" s="51" t="s">
        <v>2307</v>
      </c>
      <c r="F21" s="26">
        <v>62840</v>
      </c>
      <c r="G21" s="52">
        <f>(1-Содержание!$D$12/100)*Таблица43[[#This Row],[RRP*, руб. с НДС 22%]]</f>
        <v>62840</v>
      </c>
      <c r="H21" s="55" t="s">
        <v>2347</v>
      </c>
    </row>
    <row r="22" spans="2:8" ht="60" x14ac:dyDescent="0.25">
      <c r="B22" s="4" t="s">
        <v>1364</v>
      </c>
      <c r="C22" s="4" t="s">
        <v>2341</v>
      </c>
      <c r="D22" s="10" t="s">
        <v>2308</v>
      </c>
      <c r="E22" s="51" t="s">
        <v>2309</v>
      </c>
      <c r="F22" s="26">
        <v>102470</v>
      </c>
      <c r="G22" s="52">
        <f>(1-Содержание!$D$12/100)*Таблица43[[#This Row],[RRP*, руб. с НДС 22%]]</f>
        <v>102470</v>
      </c>
      <c r="H22" s="55" t="s">
        <v>2310</v>
      </c>
    </row>
    <row r="23" spans="2:8" ht="60" x14ac:dyDescent="0.25">
      <c r="B23" s="4" t="s">
        <v>1364</v>
      </c>
      <c r="C23" s="4" t="s">
        <v>2342</v>
      </c>
      <c r="D23" s="10" t="s">
        <v>2311</v>
      </c>
      <c r="E23" s="51" t="s">
        <v>2312</v>
      </c>
      <c r="F23" s="26">
        <v>143990</v>
      </c>
      <c r="G23" s="52">
        <f>(1-Содержание!$D$12/100)*Таблица43[[#This Row],[RRP*, руб. с НДС 22%]]</f>
        <v>143990</v>
      </c>
      <c r="H23" s="55" t="s">
        <v>2313</v>
      </c>
    </row>
    <row r="24" spans="2:8" s="161" customFormat="1" ht="60" x14ac:dyDescent="0.25">
      <c r="B24" s="4" t="s">
        <v>1363</v>
      </c>
      <c r="C24" s="4" t="s">
        <v>2343</v>
      </c>
      <c r="D24" s="10" t="s">
        <v>2314</v>
      </c>
      <c r="E24" s="51" t="s">
        <v>2315</v>
      </c>
      <c r="F24" s="26">
        <v>65840</v>
      </c>
      <c r="G24" s="52">
        <f>(1-Содержание!$D$12/100)*Таблица43[[#This Row],[RRP*, руб. с НДС 22%]]</f>
        <v>65840</v>
      </c>
      <c r="H24" s="55" t="s">
        <v>2316</v>
      </c>
    </row>
    <row r="25" spans="2:8" ht="60" x14ac:dyDescent="0.25">
      <c r="B25" s="4" t="s">
        <v>1363</v>
      </c>
      <c r="C25" s="4" t="s">
        <v>2344</v>
      </c>
      <c r="D25" s="10" t="s">
        <v>2317</v>
      </c>
      <c r="E25" s="51" t="s">
        <v>2318</v>
      </c>
      <c r="F25" s="26">
        <v>105370</v>
      </c>
      <c r="G25" s="52">
        <f>(1-Содержание!$D$12/100)*Таблица43[[#This Row],[RRP*, руб. с НДС 22%]]</f>
        <v>105370</v>
      </c>
      <c r="H25" s="55" t="s">
        <v>2319</v>
      </c>
    </row>
    <row r="26" spans="2:8" ht="60" x14ac:dyDescent="0.25">
      <c r="B26" s="4" t="s">
        <v>1363</v>
      </c>
      <c r="C26" s="4" t="s">
        <v>2345</v>
      </c>
      <c r="D26" s="10" t="s">
        <v>2320</v>
      </c>
      <c r="E26" s="51" t="s">
        <v>2321</v>
      </c>
      <c r="F26" s="26">
        <v>145680</v>
      </c>
      <c r="G26" s="52">
        <f>(1-Содержание!$D$12/100)*Таблица43[[#This Row],[RRP*, руб. с НДС 22%]]</f>
        <v>145680</v>
      </c>
      <c r="H26" s="55" t="s">
        <v>2322</v>
      </c>
    </row>
  </sheetData>
  <autoFilter ref="G12:H19" xr:uid="{00000000-0009-0000-0000-000001000000}"/>
  <mergeCells count="1">
    <mergeCell ref="C9:D9"/>
  </mergeCells>
  <pageMargins left="0.7" right="0.7" top="0.75" bottom="0.75" header="0.3" footer="0.3"/>
  <pageSetup paperSize="9" orientation="portrait"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69012-61AC-44AD-8DDA-45A5BB2A4BAE}">
  <dimension ref="B11:G18"/>
  <sheetViews>
    <sheetView zoomScale="70" zoomScaleNormal="70" workbookViewId="0">
      <selection activeCell="F14" sqref="F14"/>
    </sheetView>
  </sheetViews>
  <sheetFormatPr defaultColWidth="8.7109375" defaultRowHeight="15.75" x14ac:dyDescent="0.25"/>
  <cols>
    <col min="1" max="1" width="3" customWidth="1"/>
    <col min="2" max="2" width="34.140625" customWidth="1"/>
    <col min="3" max="3" width="57.28515625" customWidth="1"/>
    <col min="4" max="4" width="17.7109375" bestFit="1" customWidth="1"/>
    <col min="5" max="5" width="14.85546875" style="8" customWidth="1"/>
    <col min="6" max="6" width="16.140625" style="38" customWidth="1"/>
    <col min="7" max="7" width="99.85546875" customWidth="1"/>
  </cols>
  <sheetData>
    <row r="11" spans="2:7" ht="26.25" x14ac:dyDescent="0.4">
      <c r="C11" s="267" t="s">
        <v>2370</v>
      </c>
      <c r="D11" s="267"/>
      <c r="E11" s="267"/>
      <c r="F11" s="267"/>
    </row>
    <row r="12" spans="2:7" x14ac:dyDescent="0.25">
      <c r="E12" s="37"/>
    </row>
    <row r="13" spans="2:7" ht="54" customHeight="1" x14ac:dyDescent="0.25">
      <c r="B13" s="89" t="s">
        <v>4</v>
      </c>
      <c r="C13" s="89" t="s">
        <v>235</v>
      </c>
      <c r="D13" s="89" t="s">
        <v>358</v>
      </c>
      <c r="E13" s="89" t="s">
        <v>1798</v>
      </c>
      <c r="F13" s="72" t="str">
        <f>CONCATENATE("Цена с учетом скидки ",Содержание!$D$12,"%")</f>
        <v>Цена с учетом скидки 0%</v>
      </c>
      <c r="G13" s="79" t="s">
        <v>675</v>
      </c>
    </row>
    <row r="14" spans="2:7" ht="94.5" x14ac:dyDescent="0.25">
      <c r="B14" s="32" t="s">
        <v>2354</v>
      </c>
      <c r="C14" s="174" t="s">
        <v>2355</v>
      </c>
      <c r="D14" s="191" t="s">
        <v>2356</v>
      </c>
      <c r="E14" s="193">
        <v>70770</v>
      </c>
      <c r="F14" s="27">
        <f>(1-Содержание!$D$12/100)*Таблица4111213[[#This Row],[RRP*, руб. с НДС]]</f>
        <v>70770</v>
      </c>
      <c r="G14" s="56" t="s">
        <v>2369</v>
      </c>
    </row>
    <row r="15" spans="2:7" ht="94.5" x14ac:dyDescent="0.25">
      <c r="B15" s="32" t="s">
        <v>2357</v>
      </c>
      <c r="C15" s="174" t="s">
        <v>2358</v>
      </c>
      <c r="D15" s="191" t="s">
        <v>2359</v>
      </c>
      <c r="E15" s="193">
        <v>86850</v>
      </c>
      <c r="F15" s="27">
        <f>(1-Содержание!$D$12/100)*Таблица4111213[[#This Row],[RRP*, руб. с НДС]]</f>
        <v>86850</v>
      </c>
      <c r="G15" s="56" t="s">
        <v>2369</v>
      </c>
    </row>
    <row r="16" spans="2:7" ht="94.5" x14ac:dyDescent="0.25">
      <c r="B16" s="32" t="s">
        <v>2360</v>
      </c>
      <c r="C16" s="174" t="s">
        <v>2361</v>
      </c>
      <c r="D16" s="191" t="s">
        <v>2362</v>
      </c>
      <c r="E16" s="193">
        <v>110500</v>
      </c>
      <c r="F16" s="27">
        <f>(1-Содержание!$D$12/100)*Таблица4111213[[#This Row],[RRP*, руб. с НДС]]</f>
        <v>110500</v>
      </c>
      <c r="G16" s="56" t="s">
        <v>2369</v>
      </c>
    </row>
    <row r="17" spans="2:7" ht="94.5" x14ac:dyDescent="0.25">
      <c r="B17" s="32" t="s">
        <v>2363</v>
      </c>
      <c r="C17" s="174" t="s">
        <v>2364</v>
      </c>
      <c r="D17" s="191" t="s">
        <v>2365</v>
      </c>
      <c r="E17" s="193">
        <v>112200</v>
      </c>
      <c r="F17" s="27">
        <f>(1-Содержание!$D$12/100)*Таблица4111213[[#This Row],[RRP*, руб. с НДС]]</f>
        <v>112200</v>
      </c>
      <c r="G17" s="56" t="s">
        <v>2369</v>
      </c>
    </row>
    <row r="18" spans="2:7" ht="94.5" x14ac:dyDescent="0.25">
      <c r="B18" s="32" t="s">
        <v>2366</v>
      </c>
      <c r="C18" s="174" t="s">
        <v>2367</v>
      </c>
      <c r="D18" s="191" t="s">
        <v>2368</v>
      </c>
      <c r="E18" s="193">
        <v>119000</v>
      </c>
      <c r="F18" s="27">
        <f>(1-Содержание!$D$12/100)*Таблица4111213[[#This Row],[RRP*, руб. с НДС]]</f>
        <v>119000</v>
      </c>
      <c r="G18" s="59" t="s">
        <v>2369</v>
      </c>
    </row>
  </sheetData>
  <autoFilter ref="F13:G14" xr:uid="{00000000-0009-0000-0000-00000A000000}"/>
  <mergeCells count="1">
    <mergeCell ref="C11:F11"/>
  </mergeCells>
  <pageMargins left="0.7" right="0.7" top="0.75" bottom="0.75" header="0.3" footer="0.3"/>
  <pageSetup paperSize="9" orientation="portrait"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B0EEC-C73F-42A4-B4F3-40AF8E1E601D}">
  <dimension ref="B11:G33"/>
  <sheetViews>
    <sheetView zoomScale="70" zoomScaleNormal="70" workbookViewId="0">
      <selection activeCell="G6" sqref="G6"/>
    </sheetView>
  </sheetViews>
  <sheetFormatPr defaultColWidth="8.7109375" defaultRowHeight="15.75" x14ac:dyDescent="0.25"/>
  <cols>
    <col min="1" max="1" width="3" customWidth="1"/>
    <col min="2" max="2" width="34.140625" customWidth="1"/>
    <col min="3" max="3" width="69.5703125" customWidth="1"/>
    <col min="4" max="4" width="17.7109375" bestFit="1" customWidth="1"/>
    <col min="5" max="5" width="14.85546875" style="8" customWidth="1"/>
    <col min="6" max="6" width="16.140625" style="38" customWidth="1"/>
    <col min="7" max="7" width="99.85546875" customWidth="1"/>
  </cols>
  <sheetData>
    <row r="11" spans="2:7" ht="26.25" x14ac:dyDescent="0.4">
      <c r="C11" s="267" t="s">
        <v>2645</v>
      </c>
      <c r="D11" s="267"/>
      <c r="E11" s="267"/>
      <c r="F11" s="267"/>
    </row>
    <row r="12" spans="2:7" x14ac:dyDescent="0.25">
      <c r="E12" s="37"/>
    </row>
    <row r="13" spans="2:7" ht="54" customHeight="1" x14ac:dyDescent="0.25">
      <c r="B13" s="123" t="s">
        <v>4</v>
      </c>
      <c r="C13" s="123" t="s">
        <v>235</v>
      </c>
      <c r="D13" s="123" t="s">
        <v>358</v>
      </c>
      <c r="E13" s="123" t="s">
        <v>1798</v>
      </c>
      <c r="F13" s="125" t="str">
        <f>CONCATENATE("Цена с учетом скидки ",Содержание!$D$12,"%")</f>
        <v>Цена с учетом скидки 0%</v>
      </c>
      <c r="G13" s="82" t="s">
        <v>675</v>
      </c>
    </row>
    <row r="14" spans="2:7" ht="23.45" customHeight="1" x14ac:dyDescent="0.25">
      <c r="B14" s="18"/>
      <c r="C14" s="101" t="s">
        <v>2698</v>
      </c>
      <c r="D14" s="9"/>
      <c r="E14" s="193"/>
      <c r="F14" s="238"/>
      <c r="G14" s="189"/>
    </row>
    <row r="15" spans="2:7" ht="60" x14ac:dyDescent="0.25">
      <c r="B15" s="4" t="s">
        <v>2646</v>
      </c>
      <c r="C15" s="94" t="s">
        <v>2647</v>
      </c>
      <c r="D15" s="112" t="s">
        <v>2648</v>
      </c>
      <c r="E15" s="40">
        <v>6510</v>
      </c>
      <c r="F15" s="27">
        <f>(1-Содержание!$D$12/100)*E15</f>
        <v>6510</v>
      </c>
      <c r="G15" s="110" t="s">
        <v>2681</v>
      </c>
    </row>
    <row r="16" spans="2:7" ht="60" x14ac:dyDescent="0.25">
      <c r="B16" s="4" t="s">
        <v>2649</v>
      </c>
      <c r="C16" s="94" t="s">
        <v>2647</v>
      </c>
      <c r="D16" s="112" t="s">
        <v>2650</v>
      </c>
      <c r="E16" s="40">
        <v>7300</v>
      </c>
      <c r="F16" s="27">
        <f>(1-Содержание!$D$12/100)*E16</f>
        <v>7300</v>
      </c>
      <c r="G16" s="110" t="s">
        <v>2682</v>
      </c>
    </row>
    <row r="17" spans="2:7" ht="60" x14ac:dyDescent="0.25">
      <c r="B17" s="4" t="s">
        <v>2651</v>
      </c>
      <c r="C17" s="94" t="s">
        <v>2647</v>
      </c>
      <c r="D17" s="112" t="s">
        <v>2652</v>
      </c>
      <c r="E17" s="40">
        <v>10350</v>
      </c>
      <c r="F17" s="27">
        <f>(1-Содержание!$D$12/100)*E17</f>
        <v>10350</v>
      </c>
      <c r="G17" s="110" t="s">
        <v>2683</v>
      </c>
    </row>
    <row r="18" spans="2:7" ht="60" x14ac:dyDescent="0.25">
      <c r="B18" s="4" t="s">
        <v>2653</v>
      </c>
      <c r="C18" s="94" t="s">
        <v>2647</v>
      </c>
      <c r="D18" s="112" t="s">
        <v>2654</v>
      </c>
      <c r="E18" s="40">
        <v>11800</v>
      </c>
      <c r="F18" s="27">
        <f>(1-Содержание!$D$12/100)*E18</f>
        <v>11800</v>
      </c>
      <c r="G18" s="110" t="s">
        <v>2684</v>
      </c>
    </row>
    <row r="19" spans="2:7" x14ac:dyDescent="0.25">
      <c r="B19" s="143"/>
      <c r="C19" s="101" t="s">
        <v>2697</v>
      </c>
      <c r="D19" s="112"/>
      <c r="E19" s="40"/>
      <c r="F19" s="27"/>
      <c r="G19" s="110"/>
    </row>
    <row r="20" spans="2:7" ht="60" x14ac:dyDescent="0.25">
      <c r="B20" s="4" t="s">
        <v>2655</v>
      </c>
      <c r="C20" s="94" t="s">
        <v>2647</v>
      </c>
      <c r="D20" s="112" t="s">
        <v>2656</v>
      </c>
      <c r="E20" s="40">
        <v>11010</v>
      </c>
      <c r="F20" s="27">
        <f>(1-Содержание!$D$12/100)*E20</f>
        <v>11010</v>
      </c>
      <c r="G20" s="110" t="s">
        <v>2685</v>
      </c>
    </row>
    <row r="21" spans="2:7" ht="60" x14ac:dyDescent="0.25">
      <c r="B21" s="4" t="s">
        <v>2657</v>
      </c>
      <c r="C21" s="94" t="s">
        <v>2647</v>
      </c>
      <c r="D21" s="112" t="s">
        <v>2658</v>
      </c>
      <c r="E21" s="40">
        <v>13810</v>
      </c>
      <c r="F21" s="27">
        <f>(1-Содержание!$D$12/100)*E21</f>
        <v>13810</v>
      </c>
      <c r="G21" s="110" t="s">
        <v>2686</v>
      </c>
    </row>
    <row r="22" spans="2:7" ht="60" x14ac:dyDescent="0.25">
      <c r="B22" s="4" t="s">
        <v>2659</v>
      </c>
      <c r="C22" s="94" t="s">
        <v>2647</v>
      </c>
      <c r="D22" s="112" t="s">
        <v>2660</v>
      </c>
      <c r="E22" s="40">
        <v>15430</v>
      </c>
      <c r="F22" s="27">
        <f>(1-Содержание!$D$12/100)*E22</f>
        <v>15430</v>
      </c>
      <c r="G22" s="110" t="s">
        <v>2687</v>
      </c>
    </row>
    <row r="23" spans="2:7" ht="60" x14ac:dyDescent="0.25">
      <c r="B23" s="4" t="s">
        <v>2661</v>
      </c>
      <c r="C23" s="94" t="s">
        <v>2647</v>
      </c>
      <c r="D23" s="112" t="s">
        <v>2662</v>
      </c>
      <c r="E23" s="40">
        <v>17710</v>
      </c>
      <c r="F23" s="27">
        <f>(1-Содержание!$D$12/100)*E23</f>
        <v>17710</v>
      </c>
      <c r="G23" s="110" t="s">
        <v>2688</v>
      </c>
    </row>
    <row r="24" spans="2:7" x14ac:dyDescent="0.25">
      <c r="B24" s="143"/>
      <c r="C24" s="101" t="s">
        <v>2699</v>
      </c>
      <c r="D24" s="112"/>
      <c r="E24" s="40"/>
      <c r="F24" s="27"/>
      <c r="G24" s="110"/>
    </row>
    <row r="25" spans="2:7" ht="60" x14ac:dyDescent="0.25">
      <c r="B25" s="4" t="s">
        <v>2663</v>
      </c>
      <c r="C25" s="94" t="s">
        <v>2647</v>
      </c>
      <c r="D25" s="112" t="s">
        <v>2664</v>
      </c>
      <c r="E25" s="26">
        <v>11840</v>
      </c>
      <c r="F25" s="27">
        <f>(1-Содержание!$D$12/100)*E25</f>
        <v>11840</v>
      </c>
      <c r="G25" s="110" t="s">
        <v>2689</v>
      </c>
    </row>
    <row r="26" spans="2:7" ht="60" x14ac:dyDescent="0.25">
      <c r="B26" s="4" t="s">
        <v>2665</v>
      </c>
      <c r="C26" s="94" t="s">
        <v>2647</v>
      </c>
      <c r="D26" s="112" t="s">
        <v>2666</v>
      </c>
      <c r="E26" s="40">
        <v>14020</v>
      </c>
      <c r="F26" s="27">
        <f>(1-Содержание!$D$12/100)*E26</f>
        <v>14020</v>
      </c>
      <c r="G26" s="110" t="s">
        <v>2690</v>
      </c>
    </row>
    <row r="27" spans="2:7" ht="60" x14ac:dyDescent="0.25">
      <c r="B27" s="4" t="s">
        <v>2667</v>
      </c>
      <c r="C27" s="94" t="s">
        <v>2647</v>
      </c>
      <c r="D27" s="112" t="s">
        <v>2668</v>
      </c>
      <c r="E27" s="40">
        <v>16850</v>
      </c>
      <c r="F27" s="27">
        <f>(1-Содержание!$D$12/100)*E27</f>
        <v>16850</v>
      </c>
      <c r="G27" s="110" t="s">
        <v>2691</v>
      </c>
    </row>
    <row r="28" spans="2:7" ht="60" x14ac:dyDescent="0.25">
      <c r="B28" s="4" t="s">
        <v>2669</v>
      </c>
      <c r="C28" s="94" t="s">
        <v>2647</v>
      </c>
      <c r="D28" s="112" t="s">
        <v>2670</v>
      </c>
      <c r="E28" s="40">
        <v>18880</v>
      </c>
      <c r="F28" s="27">
        <f>(1-Содержание!$D$12/100)*E28</f>
        <v>18880</v>
      </c>
      <c r="G28" s="110" t="s">
        <v>2692</v>
      </c>
    </row>
    <row r="29" spans="2:7" x14ac:dyDescent="0.25">
      <c r="B29" s="4"/>
      <c r="C29" s="101" t="s">
        <v>2671</v>
      </c>
      <c r="D29" s="4"/>
      <c r="E29" s="4"/>
      <c r="F29" s="27"/>
      <c r="G29" s="116"/>
    </row>
    <row r="30" spans="2:7" ht="60" x14ac:dyDescent="0.25">
      <c r="B30" s="4" t="s">
        <v>2672</v>
      </c>
      <c r="C30" s="4" t="s">
        <v>2673</v>
      </c>
      <c r="D30" s="4" t="s">
        <v>2674</v>
      </c>
      <c r="E30" s="40">
        <v>6890</v>
      </c>
      <c r="F30" s="27">
        <f>(1-Содержание!$D$12/100)*E30</f>
        <v>6890</v>
      </c>
      <c r="G30" s="144" t="s">
        <v>2693</v>
      </c>
    </row>
    <row r="31" spans="2:7" ht="60" x14ac:dyDescent="0.25">
      <c r="B31" s="4" t="s">
        <v>2675</v>
      </c>
      <c r="C31" s="4" t="s">
        <v>2673</v>
      </c>
      <c r="D31" s="4" t="s">
        <v>2676</v>
      </c>
      <c r="E31" s="40">
        <v>7800</v>
      </c>
      <c r="F31" s="27">
        <f>(1-Содержание!$D$12/100)*E31</f>
        <v>7800</v>
      </c>
      <c r="G31" s="144" t="s">
        <v>2694</v>
      </c>
    </row>
    <row r="32" spans="2:7" ht="60" x14ac:dyDescent="0.25">
      <c r="B32" s="4" t="s">
        <v>2677</v>
      </c>
      <c r="C32" s="4" t="s">
        <v>2673</v>
      </c>
      <c r="D32" s="4" t="s">
        <v>2678</v>
      </c>
      <c r="E32" s="40">
        <v>8600</v>
      </c>
      <c r="F32" s="27">
        <f>(1-Содержание!$D$12/100)*E32</f>
        <v>8600</v>
      </c>
      <c r="G32" s="144" t="s">
        <v>2695</v>
      </c>
    </row>
    <row r="33" spans="2:7" ht="60" x14ac:dyDescent="0.25">
      <c r="B33" s="4" t="s">
        <v>2679</v>
      </c>
      <c r="C33" s="4" t="s">
        <v>2673</v>
      </c>
      <c r="D33" s="4" t="s">
        <v>2680</v>
      </c>
      <c r="E33" s="40">
        <v>10400</v>
      </c>
      <c r="F33" s="27">
        <f>(1-Содержание!$D$12/100)*E33</f>
        <v>10400</v>
      </c>
      <c r="G33" s="144" t="s">
        <v>2696</v>
      </c>
    </row>
  </sheetData>
  <autoFilter ref="F13:G15" xr:uid="{00000000-0009-0000-0000-00000A000000}"/>
  <mergeCells count="1">
    <mergeCell ref="C11:F11"/>
  </mergeCells>
  <pageMargins left="0.7" right="0.7" top="0.75" bottom="0.75" header="0.3" footer="0.3"/>
  <pageSetup paperSize="9" orientation="portrait"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65C36-D510-4AC5-A0EF-8BC6A7086C4B}">
  <dimension ref="B11:G15"/>
  <sheetViews>
    <sheetView zoomScale="70" zoomScaleNormal="70" workbookViewId="0">
      <selection activeCell="C14" sqref="C14"/>
    </sheetView>
  </sheetViews>
  <sheetFormatPr defaultColWidth="8.7109375" defaultRowHeight="15.75" x14ac:dyDescent="0.25"/>
  <cols>
    <col min="1" max="1" width="3" customWidth="1"/>
    <col min="2" max="2" width="34.140625" customWidth="1"/>
    <col min="3" max="3" width="57.28515625" customWidth="1"/>
    <col min="4" max="4" width="17.7109375" bestFit="1" customWidth="1"/>
    <col min="5" max="5" width="14.85546875" style="8" customWidth="1"/>
    <col min="6" max="6" width="16.140625" style="38" customWidth="1"/>
    <col min="7" max="7" width="99.85546875" customWidth="1"/>
  </cols>
  <sheetData>
    <row r="11" spans="2:7" ht="26.25" x14ac:dyDescent="0.4">
      <c r="C11" s="267" t="s">
        <v>2448</v>
      </c>
      <c r="D11" s="267"/>
      <c r="E11" s="267"/>
      <c r="F11" s="267"/>
    </row>
    <row r="12" spans="2:7" x14ac:dyDescent="0.25">
      <c r="E12" s="37"/>
    </row>
    <row r="13" spans="2:7" ht="54" customHeight="1" x14ac:dyDescent="0.25">
      <c r="B13" s="89" t="s">
        <v>4</v>
      </c>
      <c r="C13" s="89" t="s">
        <v>235</v>
      </c>
      <c r="D13" s="89" t="s">
        <v>2454</v>
      </c>
      <c r="E13" s="89" t="s">
        <v>1798</v>
      </c>
      <c r="F13" s="72" t="str">
        <f>CONCATENATE("Цена с учетом скидки ",Содержание!$D$12,"%")</f>
        <v>Цена с учетом скидки 0%</v>
      </c>
      <c r="G13" s="79" t="s">
        <v>675</v>
      </c>
    </row>
    <row r="14" spans="2:7" ht="126" x14ac:dyDescent="0.25">
      <c r="B14" s="32" t="s">
        <v>2449</v>
      </c>
      <c r="C14" s="174" t="s">
        <v>2451</v>
      </c>
      <c r="D14" s="191" t="s">
        <v>2453</v>
      </c>
      <c r="E14" s="193">
        <v>18578</v>
      </c>
      <c r="F14" s="27">
        <f>(1-Содержание!$D$12/100)*Таблица411121314[[#This Row],[RRP*, руб. с НДС]]</f>
        <v>18578</v>
      </c>
      <c r="G14" s="56" t="s">
        <v>2455</v>
      </c>
    </row>
    <row r="15" spans="2:7" ht="110.25" x14ac:dyDescent="0.25">
      <c r="B15" s="32" t="s">
        <v>2450</v>
      </c>
      <c r="C15" s="174" t="s">
        <v>2452</v>
      </c>
      <c r="D15" s="191" t="s">
        <v>2453</v>
      </c>
      <c r="E15" s="193">
        <v>24758</v>
      </c>
      <c r="F15" s="27">
        <f>(1-Содержание!$D$12/100)*Таблица411121314[[#This Row],[RRP*, руб. с НДС]]</f>
        <v>24758</v>
      </c>
      <c r="G15" s="59" t="s">
        <v>2456</v>
      </c>
    </row>
  </sheetData>
  <autoFilter ref="F13:G14" xr:uid="{00000000-0009-0000-0000-00000A000000}"/>
  <mergeCells count="1">
    <mergeCell ref="C11:F11"/>
  </mergeCells>
  <pageMargins left="0.7" right="0.7" top="0.75" bottom="0.75" header="0.3" footer="0.3"/>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F9CCC-DA93-4590-BF03-B6731A7B40B7}">
  <dimension ref="B11:G17"/>
  <sheetViews>
    <sheetView zoomScale="70" zoomScaleNormal="70" workbookViewId="0">
      <selection activeCell="G15" sqref="G15"/>
    </sheetView>
  </sheetViews>
  <sheetFormatPr defaultColWidth="8.7109375" defaultRowHeight="15.75" x14ac:dyDescent="0.25"/>
  <cols>
    <col min="1" max="1" width="3" customWidth="1"/>
    <col min="2" max="2" width="37.85546875" customWidth="1"/>
    <col min="3" max="3" width="57.28515625" customWidth="1"/>
    <col min="4" max="4" width="17.7109375" bestFit="1" customWidth="1"/>
    <col min="5" max="5" width="14.85546875" style="8" customWidth="1"/>
    <col min="6" max="6" width="16.140625" style="38" customWidth="1"/>
    <col min="7" max="7" width="99.85546875" customWidth="1"/>
  </cols>
  <sheetData>
    <row r="11" spans="2:7" ht="26.25" x14ac:dyDescent="0.4">
      <c r="C11" s="267" t="s">
        <v>2463</v>
      </c>
      <c r="D11" s="267"/>
      <c r="E11" s="267"/>
      <c r="F11" s="267"/>
    </row>
    <row r="12" spans="2:7" x14ac:dyDescent="0.25">
      <c r="E12" s="37"/>
    </row>
    <row r="13" spans="2:7" ht="54" customHeight="1" x14ac:dyDescent="0.25">
      <c r="B13" s="89" t="s">
        <v>4</v>
      </c>
      <c r="C13" s="89" t="s">
        <v>235</v>
      </c>
      <c r="D13" s="89" t="s">
        <v>2454</v>
      </c>
      <c r="E13" s="89" t="s">
        <v>1798</v>
      </c>
      <c r="F13" s="72" t="str">
        <f>CONCATENATE("Цена с учетом скидки ",Содержание!$D$12,"%")</f>
        <v>Цена с учетом скидки 0%</v>
      </c>
      <c r="G13" s="79" t="s">
        <v>675</v>
      </c>
    </row>
    <row r="14" spans="2:7" ht="110.25" x14ac:dyDescent="0.25">
      <c r="B14" s="212" t="s">
        <v>2459</v>
      </c>
      <c r="C14" s="174" t="s">
        <v>2474</v>
      </c>
      <c r="D14" s="191" t="s">
        <v>2475</v>
      </c>
      <c r="E14" s="193">
        <v>12978</v>
      </c>
      <c r="F14" s="27">
        <f>(1-[2]Содержание!$D$12/100)*E14</f>
        <v>12978</v>
      </c>
      <c r="G14" s="56" t="s">
        <v>2488</v>
      </c>
    </row>
    <row r="15" spans="2:7" ht="78.75" x14ac:dyDescent="0.25">
      <c r="B15" s="212" t="s">
        <v>2460</v>
      </c>
      <c r="C15" s="174" t="s">
        <v>2477</v>
      </c>
      <c r="D15" s="191" t="s">
        <v>2641</v>
      </c>
      <c r="E15" s="193">
        <v>17136</v>
      </c>
      <c r="F15" s="27">
        <f>(1-[2]Содержание!$D$12/100)*E15</f>
        <v>17136</v>
      </c>
      <c r="G15" s="59" t="s">
        <v>2642</v>
      </c>
    </row>
    <row r="16" spans="2:7" ht="78.75" x14ac:dyDescent="0.25">
      <c r="B16" s="212" t="s">
        <v>2461</v>
      </c>
      <c r="C16" s="174" t="s">
        <v>2478</v>
      </c>
      <c r="D16" s="191" t="s">
        <v>2464</v>
      </c>
      <c r="E16" s="193">
        <v>18504</v>
      </c>
      <c r="F16" s="27">
        <f>(1-[2]Содержание!$D$12/100)*E16</f>
        <v>18504</v>
      </c>
      <c r="G16" s="213" t="s">
        <v>2489</v>
      </c>
    </row>
    <row r="17" spans="2:7" ht="78.75" x14ac:dyDescent="0.25">
      <c r="B17" s="212" t="s">
        <v>2462</v>
      </c>
      <c r="C17" s="174" t="s">
        <v>2479</v>
      </c>
      <c r="D17" s="191" t="s">
        <v>2465</v>
      </c>
      <c r="E17" s="193">
        <v>29889</v>
      </c>
      <c r="F17" s="27">
        <f>(1-[2]Содержание!$D$12/100)*E17</f>
        <v>29889</v>
      </c>
      <c r="G17" s="213" t="s">
        <v>2476</v>
      </c>
    </row>
  </sheetData>
  <autoFilter ref="F13:G14" xr:uid="{00000000-0009-0000-0000-00000A000000}"/>
  <mergeCells count="1">
    <mergeCell ref="C11:F11"/>
  </mergeCells>
  <pageMargins left="0.7" right="0.7" top="0.75" bottom="0.75" header="0.3" footer="0.3"/>
  <pageSetup paperSize="9"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2A2ED-E811-4787-8F9F-14D438D5226C}">
  <dimension ref="B11:G17"/>
  <sheetViews>
    <sheetView zoomScale="70" zoomScaleNormal="70" workbookViewId="0">
      <selection activeCell="C14" sqref="C14"/>
    </sheetView>
  </sheetViews>
  <sheetFormatPr defaultColWidth="8.7109375" defaultRowHeight="15.75" x14ac:dyDescent="0.25"/>
  <cols>
    <col min="1" max="1" width="3" customWidth="1"/>
    <col min="2" max="2" width="42.7109375" customWidth="1"/>
    <col min="3" max="3" width="57.28515625" customWidth="1"/>
    <col min="4" max="4" width="17.7109375" bestFit="1" customWidth="1"/>
    <col min="5" max="5" width="14.85546875" style="8" customWidth="1"/>
    <col min="6" max="6" width="16.140625" style="38" customWidth="1"/>
    <col min="7" max="7" width="99.85546875" customWidth="1"/>
  </cols>
  <sheetData>
    <row r="11" spans="2:7" ht="26.25" x14ac:dyDescent="0.4">
      <c r="C11" s="267" t="s">
        <v>2466</v>
      </c>
      <c r="D11" s="267"/>
      <c r="E11" s="267"/>
      <c r="F11" s="267"/>
    </row>
    <row r="12" spans="2:7" x14ac:dyDescent="0.25">
      <c r="E12" s="37"/>
    </row>
    <row r="13" spans="2:7" ht="54" customHeight="1" x14ac:dyDescent="0.25">
      <c r="B13" s="89" t="s">
        <v>4</v>
      </c>
      <c r="C13" s="89" t="s">
        <v>235</v>
      </c>
      <c r="D13" s="89" t="s">
        <v>2454</v>
      </c>
      <c r="E13" s="89" t="s">
        <v>1798</v>
      </c>
      <c r="F13" s="72" t="str">
        <f>CONCATENATE("Цена с учетом скидки ",Содержание!$D$12,"%")</f>
        <v>Цена с учетом скидки 0%</v>
      </c>
      <c r="G13" s="79" t="s">
        <v>675</v>
      </c>
    </row>
    <row r="14" spans="2:7" ht="94.5" x14ac:dyDescent="0.25">
      <c r="B14" s="32" t="s">
        <v>2467</v>
      </c>
      <c r="C14" s="174" t="s">
        <v>2482</v>
      </c>
      <c r="D14" s="191" t="s">
        <v>2457</v>
      </c>
      <c r="E14" s="193">
        <v>10316</v>
      </c>
      <c r="F14" s="27">
        <f>(1-Содержание!$D$12/100)*E14</f>
        <v>10316</v>
      </c>
      <c r="G14" s="59" t="s">
        <v>2480</v>
      </c>
    </row>
    <row r="15" spans="2:7" ht="78.75" x14ac:dyDescent="0.25">
      <c r="B15" s="32" t="s">
        <v>2468</v>
      </c>
      <c r="C15" s="174" t="s">
        <v>2483</v>
      </c>
      <c r="D15" s="191" t="s">
        <v>2458</v>
      </c>
      <c r="E15" s="193">
        <v>19073</v>
      </c>
      <c r="F15" s="27">
        <f>(1-Содержание!$D$12/100)*E15</f>
        <v>19073</v>
      </c>
      <c r="G15" s="59" t="s">
        <v>2481</v>
      </c>
    </row>
    <row r="16" spans="2:7" ht="78.75" x14ac:dyDescent="0.25">
      <c r="B16" s="32" t="s">
        <v>2469</v>
      </c>
      <c r="C16" s="174" t="s">
        <v>2484</v>
      </c>
      <c r="D16" s="191" t="s">
        <v>2471</v>
      </c>
      <c r="E16" s="193">
        <v>10291</v>
      </c>
      <c r="F16" s="27">
        <f>(1-Содержание!$D$12/100)*E16</f>
        <v>10291</v>
      </c>
      <c r="G16" s="214" t="s">
        <v>2486</v>
      </c>
    </row>
    <row r="17" spans="2:7" ht="94.5" x14ac:dyDescent="0.25">
      <c r="B17" s="32" t="s">
        <v>2470</v>
      </c>
      <c r="C17" s="174" t="s">
        <v>2485</v>
      </c>
      <c r="D17" s="191" t="s">
        <v>2472</v>
      </c>
      <c r="E17" s="193">
        <v>18393</v>
      </c>
      <c r="F17" s="27">
        <f>(1-Содержание!$D$12/100)*E17</f>
        <v>18393</v>
      </c>
      <c r="G17" s="214" t="s">
        <v>2487</v>
      </c>
    </row>
  </sheetData>
  <autoFilter ref="F13:G14" xr:uid="{00000000-0009-0000-0000-00000A000000}"/>
  <mergeCells count="1">
    <mergeCell ref="C11:F11"/>
  </mergeCell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67436-C702-4C6A-AB0F-35D54EE68CE4}">
  <dimension ref="B9:H23"/>
  <sheetViews>
    <sheetView zoomScale="70" zoomScaleNormal="70" workbookViewId="0">
      <selection activeCell="H17" sqref="H17"/>
    </sheetView>
  </sheetViews>
  <sheetFormatPr defaultColWidth="8.7109375" defaultRowHeight="15" x14ac:dyDescent="0.25"/>
  <cols>
    <col min="1" max="1" width="3.28515625" style="53" customWidth="1"/>
    <col min="2" max="2" width="35.5703125" style="53" customWidth="1"/>
    <col min="3" max="3" width="27.7109375" style="53" customWidth="1"/>
    <col min="4" max="4" width="70.5703125" style="53" customWidth="1"/>
    <col min="5" max="5" width="15.85546875" style="53" customWidth="1"/>
    <col min="6" max="6" width="12.7109375" style="8" customWidth="1"/>
    <col min="7" max="7" width="17.85546875" style="53" customWidth="1"/>
    <col min="8" max="8" width="92.85546875" style="53" customWidth="1"/>
    <col min="9" max="16384" width="8.7109375" style="53"/>
  </cols>
  <sheetData>
    <row r="9" spans="2:8" ht="21" x14ac:dyDescent="0.25">
      <c r="C9" s="253" t="s">
        <v>2297</v>
      </c>
      <c r="D9" s="253"/>
      <c r="E9" s="54"/>
      <c r="F9" s="47"/>
    </row>
    <row r="11" spans="2:8" x14ac:dyDescent="0.25">
      <c r="F11" s="50"/>
    </row>
    <row r="12" spans="2:8" ht="47.25" x14ac:dyDescent="0.25">
      <c r="B12" s="139" t="s">
        <v>1362</v>
      </c>
      <c r="C12" s="139" t="s">
        <v>4</v>
      </c>
      <c r="D12" s="139" t="s">
        <v>235</v>
      </c>
      <c r="E12" s="140" t="s">
        <v>358</v>
      </c>
      <c r="F12" s="79" t="s">
        <v>1932</v>
      </c>
      <c r="G12" s="141" t="str">
        <f>CONCATENATE("Цена с учетом скидки ",Содержание!D12,Содержание!E12)</f>
        <v>Цена с учетом скидки 0%</v>
      </c>
      <c r="H12" s="79" t="s">
        <v>675</v>
      </c>
    </row>
    <row r="13" spans="2:8" s="161" customFormat="1" ht="18.75" x14ac:dyDescent="0.25">
      <c r="B13" s="63"/>
      <c r="C13" s="63"/>
      <c r="D13" s="195" t="s">
        <v>2323</v>
      </c>
      <c r="E13" s="63"/>
      <c r="F13" s="64"/>
      <c r="G13" s="26"/>
      <c r="H13" s="55"/>
    </row>
    <row r="14" spans="2:8" ht="60" x14ac:dyDescent="0.25">
      <c r="B14" s="4" t="s">
        <v>1363</v>
      </c>
      <c r="C14" s="4" t="s">
        <v>2372</v>
      </c>
      <c r="D14" s="145" t="s">
        <v>2288</v>
      </c>
      <c r="E14" s="4" t="s">
        <v>2289</v>
      </c>
      <c r="F14" s="26">
        <v>70788.850000000006</v>
      </c>
      <c r="G14" s="26">
        <f>(1-Содержание!$D$12/100)*F14</f>
        <v>70788.850000000006</v>
      </c>
      <c r="H14" s="144" t="s">
        <v>2377</v>
      </c>
    </row>
    <row r="15" spans="2:8" ht="60" x14ac:dyDescent="0.25">
      <c r="B15" s="4" t="s">
        <v>1363</v>
      </c>
      <c r="C15" s="4" t="s">
        <v>2373</v>
      </c>
      <c r="D15" s="145" t="s">
        <v>2290</v>
      </c>
      <c r="E15" s="4" t="s">
        <v>2291</v>
      </c>
      <c r="F15" s="26">
        <v>95067.400000000009</v>
      </c>
      <c r="G15" s="26">
        <f>(1-Содержание!$D$12/100)*F15</f>
        <v>95067.400000000009</v>
      </c>
      <c r="H15" s="144" t="s">
        <v>2378</v>
      </c>
    </row>
    <row r="16" spans="2:8" ht="18.75" x14ac:dyDescent="0.25">
      <c r="B16" s="4"/>
      <c r="C16" s="102"/>
      <c r="D16" s="158" t="s">
        <v>2324</v>
      </c>
      <c r="E16" s="4"/>
      <c r="F16" s="26"/>
      <c r="G16" s="4"/>
      <c r="H16" s="144"/>
    </row>
    <row r="17" spans="2:8" ht="72" customHeight="1" x14ac:dyDescent="0.25">
      <c r="B17" s="4" t="s">
        <v>1363</v>
      </c>
      <c r="C17" s="4" t="s">
        <v>2374</v>
      </c>
      <c r="D17" s="145" t="s">
        <v>2292</v>
      </c>
      <c r="E17" s="4" t="s">
        <v>2293</v>
      </c>
      <c r="F17" s="26">
        <v>80775.5</v>
      </c>
      <c r="G17" s="52">
        <f>(1-Содержание!$D$12/100)*F17</f>
        <v>80775.5</v>
      </c>
      <c r="H17" s="55" t="s">
        <v>2294</v>
      </c>
    </row>
    <row r="18" spans="2:8" ht="82.5" customHeight="1" x14ac:dyDescent="0.25">
      <c r="B18" s="200" t="s">
        <v>1363</v>
      </c>
      <c r="C18" s="200" t="s">
        <v>2375</v>
      </c>
      <c r="D18" s="202" t="s">
        <v>2295</v>
      </c>
      <c r="E18" s="200" t="s">
        <v>2289</v>
      </c>
      <c r="F18" s="203">
        <v>104835.6</v>
      </c>
      <c r="G18" s="52">
        <f>(1-Содержание!$D$12/100)*F18</f>
        <v>104835.6</v>
      </c>
      <c r="H18" s="55" t="s">
        <v>2382</v>
      </c>
    </row>
    <row r="19" spans="2:8" ht="75" x14ac:dyDescent="0.25">
      <c r="B19" s="200" t="s">
        <v>1363</v>
      </c>
      <c r="C19" s="200" t="s">
        <v>2376</v>
      </c>
      <c r="D19" s="202" t="s">
        <v>2296</v>
      </c>
      <c r="E19" s="200" t="s">
        <v>2291</v>
      </c>
      <c r="F19" s="203">
        <v>140403</v>
      </c>
      <c r="G19" s="52">
        <f>(1-Содержание!$D$12/100)*F19</f>
        <v>140403</v>
      </c>
      <c r="H19" s="55" t="s">
        <v>2383</v>
      </c>
    </row>
    <row r="20" spans="2:8" ht="18.75" x14ac:dyDescent="0.25">
      <c r="B20" s="201"/>
      <c r="C20" s="201"/>
      <c r="D20" s="158" t="s">
        <v>2325</v>
      </c>
      <c r="E20" s="201"/>
      <c r="F20" s="203"/>
      <c r="G20" s="159"/>
      <c r="H20" s="160"/>
    </row>
    <row r="21" spans="2:8" ht="45" x14ac:dyDescent="0.25">
      <c r="B21" s="200" t="s">
        <v>1363</v>
      </c>
      <c r="C21" s="200" t="s">
        <v>1921</v>
      </c>
      <c r="D21" s="204" t="s">
        <v>2381</v>
      </c>
      <c r="E21" s="200" t="s">
        <v>1359</v>
      </c>
      <c r="F21" s="203">
        <v>66337</v>
      </c>
      <c r="G21" s="26">
        <f>(1-Содержание!$D$12/100)*F21</f>
        <v>66337</v>
      </c>
      <c r="H21" s="55" t="s">
        <v>2179</v>
      </c>
    </row>
    <row r="22" spans="2:8" ht="45" x14ac:dyDescent="0.25">
      <c r="B22" s="200" t="s">
        <v>1363</v>
      </c>
      <c r="C22" s="200" t="s">
        <v>1922</v>
      </c>
      <c r="D22" s="202" t="s">
        <v>2379</v>
      </c>
      <c r="E22" s="200" t="s">
        <v>1360</v>
      </c>
      <c r="F22" s="203">
        <v>90989</v>
      </c>
      <c r="G22" s="26">
        <f>(1-Содержание!$D$12/100)*F22</f>
        <v>90989</v>
      </c>
      <c r="H22" s="55" t="s">
        <v>2180</v>
      </c>
    </row>
    <row r="23" spans="2:8" ht="60" x14ac:dyDescent="0.25">
      <c r="B23" s="200" t="s">
        <v>1363</v>
      </c>
      <c r="C23" s="200" t="s">
        <v>1923</v>
      </c>
      <c r="D23" s="202" t="s">
        <v>2380</v>
      </c>
      <c r="E23" s="200" t="s">
        <v>1361</v>
      </c>
      <c r="F23" s="203">
        <v>104509</v>
      </c>
      <c r="G23" s="26">
        <f>(1-Содержание!$D$12/100)*F23</f>
        <v>104509</v>
      </c>
      <c r="H23" s="55" t="s">
        <v>2181</v>
      </c>
    </row>
  </sheetData>
  <autoFilter ref="G12:H12" xr:uid="{00000000-0009-0000-0000-000001000000}"/>
  <mergeCells count="1">
    <mergeCell ref="C9:D9"/>
  </mergeCells>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1:H20"/>
  <sheetViews>
    <sheetView topLeftCell="A4" zoomScale="70" zoomScaleNormal="70" workbookViewId="0">
      <selection activeCell="H20" sqref="H20"/>
    </sheetView>
  </sheetViews>
  <sheetFormatPr defaultRowHeight="15.75" x14ac:dyDescent="0.25"/>
  <cols>
    <col min="1" max="1" width="2.28515625" customWidth="1"/>
    <col min="2" max="2" width="21.28515625" customWidth="1"/>
    <col min="3" max="3" width="25.85546875" bestFit="1" customWidth="1"/>
    <col min="4" max="4" width="57.28515625" customWidth="1"/>
    <col min="5" max="5" width="17.7109375" bestFit="1" customWidth="1"/>
    <col min="6" max="6" width="14.85546875" style="8" customWidth="1"/>
    <col min="7" max="7" width="16.140625" style="38" customWidth="1"/>
    <col min="8" max="8" width="99.85546875" customWidth="1"/>
  </cols>
  <sheetData>
    <row r="11" spans="2:8" ht="21" x14ac:dyDescent="0.35">
      <c r="D11" s="254" t="s">
        <v>2304</v>
      </c>
      <c r="E11" s="254"/>
      <c r="F11" s="254"/>
      <c r="G11" s="254"/>
    </row>
    <row r="13" spans="2:8" x14ac:dyDescent="0.25">
      <c r="F13" s="37"/>
    </row>
    <row r="14" spans="2:8" ht="54" customHeight="1" x14ac:dyDescent="0.25">
      <c r="B14" s="139" t="s">
        <v>1362</v>
      </c>
      <c r="C14" s="89" t="s">
        <v>4</v>
      </c>
      <c r="D14" s="89" t="s">
        <v>235</v>
      </c>
      <c r="E14" s="89" t="s">
        <v>358</v>
      </c>
      <c r="F14" s="89" t="s">
        <v>1798</v>
      </c>
      <c r="G14" s="72" t="str">
        <f>CONCATENATE("Цена с учетом скидки ",Содержание!$D$12,"%")</f>
        <v>Цена с учетом скидки 0%</v>
      </c>
      <c r="H14" s="79" t="s">
        <v>675</v>
      </c>
    </row>
    <row r="15" spans="2:8" ht="78.75" x14ac:dyDescent="0.25">
      <c r="B15" s="12" t="s">
        <v>1364</v>
      </c>
      <c r="C15" s="197" t="s">
        <v>2334</v>
      </c>
      <c r="D15" s="13" t="s">
        <v>1366</v>
      </c>
      <c r="E15" s="12" t="s">
        <v>1372</v>
      </c>
      <c r="F15" s="46">
        <v>16215.833333333332</v>
      </c>
      <c r="G15" s="27">
        <f>(1-Содержание!$D$12/100)*Таблица411[[#This Row],[RRP*, руб. с НДС]]</f>
        <v>16215.833333333332</v>
      </c>
      <c r="H15" s="14" t="s">
        <v>1524</v>
      </c>
    </row>
    <row r="16" spans="2:8" ht="78.75" x14ac:dyDescent="0.25">
      <c r="B16" s="12" t="s">
        <v>1364</v>
      </c>
      <c r="C16" s="12" t="s">
        <v>2335</v>
      </c>
      <c r="D16" s="13" t="s">
        <v>1367</v>
      </c>
      <c r="E16" s="12" t="s">
        <v>1373</v>
      </c>
      <c r="F16" s="46">
        <v>19265.833333333332</v>
      </c>
      <c r="G16" s="27">
        <f>(1-Содержание!$D$12/100)*Таблица411[[#This Row],[RRP*, руб. с НДС]]</f>
        <v>19265.833333333332</v>
      </c>
      <c r="H16" s="14" t="s">
        <v>1525</v>
      </c>
    </row>
    <row r="17" spans="2:8" ht="78.75" x14ac:dyDescent="0.25">
      <c r="B17" s="12" t="s">
        <v>1364</v>
      </c>
      <c r="C17" s="12" t="s">
        <v>2336</v>
      </c>
      <c r="D17" s="13" t="s">
        <v>1368</v>
      </c>
      <c r="E17" s="12" t="s">
        <v>1374</v>
      </c>
      <c r="F17" s="46">
        <v>23027.5</v>
      </c>
      <c r="G17" s="27">
        <f>(1-Содержание!$D$12/100)*Таблица411[[#This Row],[RRP*, руб. с НДС]]</f>
        <v>23027.5</v>
      </c>
      <c r="H17" s="14" t="s">
        <v>1526</v>
      </c>
    </row>
    <row r="18" spans="2:8" ht="78.75" x14ac:dyDescent="0.25">
      <c r="B18" s="12" t="s">
        <v>1363</v>
      </c>
      <c r="C18" s="197" t="s">
        <v>2337</v>
      </c>
      <c r="D18" s="13" t="s">
        <v>1369</v>
      </c>
      <c r="E18" s="12" t="s">
        <v>1375</v>
      </c>
      <c r="F18" s="46">
        <v>17740.833333333332</v>
      </c>
      <c r="G18" s="27">
        <f>(1-Содержание!$D$12/100)*Таблица411[[#This Row],[RRP*, руб. с НДС]]</f>
        <v>17740.833333333332</v>
      </c>
      <c r="H18" s="14" t="s">
        <v>1527</v>
      </c>
    </row>
    <row r="19" spans="2:8" ht="78.75" x14ac:dyDescent="0.25">
      <c r="B19" s="12" t="s">
        <v>1363</v>
      </c>
      <c r="C19" s="12" t="s">
        <v>2338</v>
      </c>
      <c r="D19" s="13" t="s">
        <v>1370</v>
      </c>
      <c r="E19" s="12" t="s">
        <v>1376</v>
      </c>
      <c r="F19" s="46">
        <v>20790.833333333336</v>
      </c>
      <c r="G19" s="27">
        <f>(1-Содержание!$D$12/100)*Таблица411[[#This Row],[RRP*, руб. с НДС]]</f>
        <v>20790.833333333336</v>
      </c>
      <c r="H19" s="14" t="s">
        <v>1528</v>
      </c>
    </row>
    <row r="20" spans="2:8" ht="78.75" x14ac:dyDescent="0.25">
      <c r="B20" s="12" t="s">
        <v>1363</v>
      </c>
      <c r="C20" s="12" t="s">
        <v>2339</v>
      </c>
      <c r="D20" s="13" t="s">
        <v>1371</v>
      </c>
      <c r="E20" s="12" t="s">
        <v>1377</v>
      </c>
      <c r="F20" s="46">
        <v>24552.5</v>
      </c>
      <c r="G20" s="27">
        <f>(1-Содержание!$D$12/100)*Таблица411[[#This Row],[RRP*, руб. с НДС]]</f>
        <v>24552.5</v>
      </c>
      <c r="H20" s="14" t="s">
        <v>1529</v>
      </c>
    </row>
  </sheetData>
  <autoFilter ref="G14:H20" xr:uid="{00000000-0009-0000-0000-00000A000000}"/>
  <mergeCells count="1">
    <mergeCell ref="D11:G11"/>
  </mergeCell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2:G48"/>
  <sheetViews>
    <sheetView zoomScaleNormal="100" workbookViewId="0">
      <selection activeCell="G33" sqref="G33"/>
    </sheetView>
  </sheetViews>
  <sheetFormatPr defaultColWidth="8.7109375" defaultRowHeight="15" x14ac:dyDescent="0.25"/>
  <cols>
    <col min="1" max="1" width="2.5703125" style="74" customWidth="1"/>
    <col min="2" max="2" width="35.85546875" style="73" customWidth="1"/>
    <col min="3" max="3" width="37.42578125" style="74" customWidth="1"/>
    <col min="4" max="4" width="34" style="73" customWidth="1"/>
    <col min="5" max="5" width="13.5703125" style="73" customWidth="1"/>
    <col min="6" max="6" width="16.42578125" style="73" customWidth="1"/>
    <col min="7" max="7" width="112.85546875" style="74" customWidth="1"/>
    <col min="8" max="8" width="22.140625" style="74" customWidth="1"/>
    <col min="9" max="16384" width="8.7109375" style="74"/>
  </cols>
  <sheetData>
    <row r="12" spans="2:7" ht="21" x14ac:dyDescent="0.25">
      <c r="C12" s="255" t="s">
        <v>1788</v>
      </c>
      <c r="D12" s="255"/>
      <c r="E12" s="255"/>
      <c r="F12" s="255"/>
      <c r="G12" s="119"/>
    </row>
    <row r="13" spans="2:7" ht="26.1" customHeight="1" x14ac:dyDescent="0.25"/>
    <row r="14" spans="2:7" ht="31.5" x14ac:dyDescent="0.25">
      <c r="B14" s="135" t="s">
        <v>4</v>
      </c>
      <c r="C14" s="136" t="s">
        <v>1744</v>
      </c>
      <c r="D14" s="136" t="s">
        <v>1789</v>
      </c>
      <c r="E14" s="136" t="s">
        <v>1798</v>
      </c>
      <c r="F14" s="137" t="str">
        <f>CONCATENATE("Цена с учетом скидки ",Содержание!$D$12,"%")</f>
        <v>Цена с учетом скидки 0%</v>
      </c>
      <c r="G14" s="138" t="s">
        <v>675</v>
      </c>
    </row>
    <row r="15" spans="2:7" ht="45" x14ac:dyDescent="0.25">
      <c r="B15" s="75" t="s">
        <v>1790</v>
      </c>
      <c r="C15" s="118" t="s">
        <v>1745</v>
      </c>
      <c r="D15" s="76" t="s">
        <v>1924</v>
      </c>
      <c r="E15" s="76">
        <v>38531.666666666672</v>
      </c>
      <c r="F15" s="77">
        <f>(1-Содержание!$D$12/100)*E15</f>
        <v>38531.666666666672</v>
      </c>
      <c r="G15" s="78" t="s">
        <v>2437</v>
      </c>
    </row>
    <row r="16" spans="2:7" ht="30" x14ac:dyDescent="0.25">
      <c r="B16" s="75" t="s">
        <v>1791</v>
      </c>
      <c r="C16" s="118" t="s">
        <v>1746</v>
      </c>
      <c r="D16" s="76" t="s">
        <v>1925</v>
      </c>
      <c r="E16" s="76">
        <v>87025.65</v>
      </c>
      <c r="F16" s="77">
        <f>(1-Содержание!$D$12/100)*E16</f>
        <v>87025.65</v>
      </c>
      <c r="G16" s="78" t="s">
        <v>2388</v>
      </c>
    </row>
    <row r="17" spans="2:7" ht="30" x14ac:dyDescent="0.25">
      <c r="B17" s="75" t="s">
        <v>1747</v>
      </c>
      <c r="C17" s="118" t="s">
        <v>1748</v>
      </c>
      <c r="D17" s="76" t="s">
        <v>1926</v>
      </c>
      <c r="E17" s="76">
        <v>98565.833333333343</v>
      </c>
      <c r="F17" s="77">
        <f>(1-Содержание!$D$12/100)*E17</f>
        <v>98565.833333333343</v>
      </c>
      <c r="G17" s="78" t="s">
        <v>2172</v>
      </c>
    </row>
    <row r="18" spans="2:7" ht="30" x14ac:dyDescent="0.25">
      <c r="B18" s="75" t="s">
        <v>1792</v>
      </c>
      <c r="C18" s="118" t="s">
        <v>1749</v>
      </c>
      <c r="D18" s="76" t="s">
        <v>1925</v>
      </c>
      <c r="E18" s="76">
        <v>83732.666666666672</v>
      </c>
      <c r="F18" s="77">
        <f>(1-Содержание!$D$12/100)*E18</f>
        <v>83732.666666666672</v>
      </c>
      <c r="G18" s="78" t="s">
        <v>2389</v>
      </c>
    </row>
    <row r="19" spans="2:7" ht="30" x14ac:dyDescent="0.25">
      <c r="B19" s="75" t="s">
        <v>1750</v>
      </c>
      <c r="C19" s="118" t="s">
        <v>1751</v>
      </c>
      <c r="D19" s="76" t="s">
        <v>1926</v>
      </c>
      <c r="E19" s="76">
        <v>99501.166666666672</v>
      </c>
      <c r="F19" s="77">
        <f>(1-Содержание!$D$12/100)*E19</f>
        <v>99501.166666666672</v>
      </c>
      <c r="G19" s="78" t="s">
        <v>2390</v>
      </c>
    </row>
    <row r="20" spans="2:7" ht="30" x14ac:dyDescent="0.25">
      <c r="B20" s="75" t="s">
        <v>1793</v>
      </c>
      <c r="C20" s="118" t="s">
        <v>1752</v>
      </c>
      <c r="D20" s="76" t="s">
        <v>1925</v>
      </c>
      <c r="E20" s="76">
        <v>69859.233333333337</v>
      </c>
      <c r="F20" s="77">
        <f>(1-Содержание!$D$12/100)*E20</f>
        <v>69859.233333333337</v>
      </c>
      <c r="G20" s="78" t="s">
        <v>2391</v>
      </c>
    </row>
    <row r="21" spans="2:7" ht="30" x14ac:dyDescent="0.25">
      <c r="B21" s="75" t="s">
        <v>1753</v>
      </c>
      <c r="C21" s="118" t="s">
        <v>1754</v>
      </c>
      <c r="D21" s="76" t="s">
        <v>1926</v>
      </c>
      <c r="E21" s="76">
        <v>73864.899999999994</v>
      </c>
      <c r="F21" s="77">
        <f>(1-Содержание!$D$12/100)*E21</f>
        <v>73864.899999999994</v>
      </c>
      <c r="G21" s="78" t="s">
        <v>2392</v>
      </c>
    </row>
    <row r="22" spans="2:7" ht="30" x14ac:dyDescent="0.25">
      <c r="B22" s="75" t="s">
        <v>1794</v>
      </c>
      <c r="C22" s="118" t="s">
        <v>1755</v>
      </c>
      <c r="D22" s="76" t="s">
        <v>2327</v>
      </c>
      <c r="E22" s="76">
        <v>128089.83333333334</v>
      </c>
      <c r="F22" s="77">
        <f>(1-Содержание!$D$12/100)*E22</f>
        <v>128089.83333333334</v>
      </c>
      <c r="G22" s="78" t="s">
        <v>2393</v>
      </c>
    </row>
    <row r="23" spans="2:7" ht="30" x14ac:dyDescent="0.25">
      <c r="B23" s="75" t="s">
        <v>1756</v>
      </c>
      <c r="C23" s="118" t="s">
        <v>1757</v>
      </c>
      <c r="D23" s="76" t="s">
        <v>1928</v>
      </c>
      <c r="E23" s="76">
        <v>153506.5</v>
      </c>
      <c r="F23" s="77">
        <f>(1-Содержание!$D$12/100)*E23</f>
        <v>153506.5</v>
      </c>
      <c r="G23" s="78" t="s">
        <v>2394</v>
      </c>
    </row>
    <row r="24" spans="2:7" ht="45" x14ac:dyDescent="0.25">
      <c r="B24" s="75" t="s">
        <v>1795</v>
      </c>
      <c r="C24" s="118" t="s">
        <v>1758</v>
      </c>
      <c r="D24" s="76" t="s">
        <v>1929</v>
      </c>
      <c r="E24" s="76">
        <v>213276.33333333334</v>
      </c>
      <c r="F24" s="77">
        <f>(1-Содержание!$D$12/100)*E24</f>
        <v>213276.33333333334</v>
      </c>
      <c r="G24" s="205" t="s">
        <v>2395</v>
      </c>
    </row>
    <row r="25" spans="2:7" ht="45" x14ac:dyDescent="0.25">
      <c r="B25" s="75" t="s">
        <v>2384</v>
      </c>
      <c r="C25" s="118" t="s">
        <v>2385</v>
      </c>
      <c r="D25" s="76" t="s">
        <v>2386</v>
      </c>
      <c r="E25" s="76">
        <v>225500</v>
      </c>
      <c r="F25" s="77">
        <f>(1-Содержание!$D$12/100)*E25</f>
        <v>225500</v>
      </c>
      <c r="G25" s="205" t="s">
        <v>2387</v>
      </c>
    </row>
    <row r="26" spans="2:7" ht="30" x14ac:dyDescent="0.25">
      <c r="B26" s="75" t="s">
        <v>1759</v>
      </c>
      <c r="C26" s="118" t="s">
        <v>1760</v>
      </c>
      <c r="D26" s="76" t="s">
        <v>2396</v>
      </c>
      <c r="E26" s="76">
        <v>34231.166666666672</v>
      </c>
      <c r="F26" s="77">
        <f>(1-Содержание!$D$12/100)*E26</f>
        <v>34231.166666666672</v>
      </c>
      <c r="G26" s="78" t="s">
        <v>2397</v>
      </c>
    </row>
    <row r="27" spans="2:7" ht="30" x14ac:dyDescent="0.25">
      <c r="B27" s="75" t="s">
        <v>1761</v>
      </c>
      <c r="C27" s="118" t="s">
        <v>1762</v>
      </c>
      <c r="D27" s="76" t="s">
        <v>2398</v>
      </c>
      <c r="E27" s="76">
        <v>39461.916666666672</v>
      </c>
      <c r="F27" s="77">
        <f>(1-Содержание!$D$12/100)*E27</f>
        <v>39461.916666666672</v>
      </c>
      <c r="G27" s="78" t="s">
        <v>2399</v>
      </c>
    </row>
    <row r="28" spans="2:7" ht="30" x14ac:dyDescent="0.25">
      <c r="B28" s="75" t="s">
        <v>1763</v>
      </c>
      <c r="C28" s="118" t="s">
        <v>1764</v>
      </c>
      <c r="D28" s="76" t="s">
        <v>2400</v>
      </c>
      <c r="E28" s="76">
        <v>40633.116666666669</v>
      </c>
      <c r="F28" s="77">
        <f>(1-Содержание!$D$12/100)*E28</f>
        <v>40633.116666666669</v>
      </c>
      <c r="G28" s="78" t="s">
        <v>2399</v>
      </c>
    </row>
    <row r="29" spans="2:7" ht="30" x14ac:dyDescent="0.25">
      <c r="B29" s="75" t="s">
        <v>1765</v>
      </c>
      <c r="C29" s="118" t="s">
        <v>1766</v>
      </c>
      <c r="D29" s="76" t="s">
        <v>2401</v>
      </c>
      <c r="E29" s="76">
        <v>43375.066666666666</v>
      </c>
      <c r="F29" s="77">
        <f>(1-Содержание!$D$12/100)*E29</f>
        <v>43375.066666666666</v>
      </c>
      <c r="G29" s="78" t="s">
        <v>2402</v>
      </c>
    </row>
    <row r="30" spans="2:7" ht="30" x14ac:dyDescent="0.25">
      <c r="B30" s="75" t="s">
        <v>1767</v>
      </c>
      <c r="C30" s="118" t="s">
        <v>1768</v>
      </c>
      <c r="D30" s="76" t="s">
        <v>2403</v>
      </c>
      <c r="E30" s="76">
        <v>55360</v>
      </c>
      <c r="F30" s="77">
        <f>(1-Содержание!$D$12/100)*E30</f>
        <v>55360</v>
      </c>
      <c r="G30" s="78" t="s">
        <v>2402</v>
      </c>
    </row>
    <row r="31" spans="2:7" ht="30" x14ac:dyDescent="0.25">
      <c r="B31" s="75" t="s">
        <v>2441</v>
      </c>
      <c r="C31" s="118" t="s">
        <v>2443</v>
      </c>
      <c r="D31" s="76" t="s">
        <v>2442</v>
      </c>
      <c r="E31" s="76">
        <v>55360</v>
      </c>
      <c r="F31" s="77">
        <f>(1-Содержание!$D$12/100)*E31</f>
        <v>55360</v>
      </c>
      <c r="G31" s="78" t="s">
        <v>2404</v>
      </c>
    </row>
    <row r="32" spans="2:7" ht="30" x14ac:dyDescent="0.25">
      <c r="B32" s="75" t="s">
        <v>1930</v>
      </c>
      <c r="C32" s="118" t="s">
        <v>1931</v>
      </c>
      <c r="D32" s="76" t="s">
        <v>2327</v>
      </c>
      <c r="E32" s="76">
        <v>55360</v>
      </c>
      <c r="F32" s="77">
        <f>(1-Содержание!$D$12/100)*E32</f>
        <v>55360</v>
      </c>
      <c r="G32" s="78" t="s">
        <v>2404</v>
      </c>
    </row>
    <row r="33" spans="2:7" ht="30" x14ac:dyDescent="0.25">
      <c r="B33" s="211" t="s">
        <v>2405</v>
      </c>
      <c r="C33" s="118" t="s">
        <v>2406</v>
      </c>
      <c r="D33" s="76" t="s">
        <v>2407</v>
      </c>
      <c r="E33" s="76">
        <v>73983</v>
      </c>
      <c r="F33" s="77">
        <f>(1-Содержание!$D$12/100)*E33</f>
        <v>73983</v>
      </c>
      <c r="G33" s="78" t="s">
        <v>2408</v>
      </c>
    </row>
    <row r="34" spans="2:7" ht="30" x14ac:dyDescent="0.25">
      <c r="B34" s="211" t="s">
        <v>2409</v>
      </c>
      <c r="C34" s="118" t="s">
        <v>2410</v>
      </c>
      <c r="D34" s="76" t="s">
        <v>1927</v>
      </c>
      <c r="E34" s="76">
        <v>68236</v>
      </c>
      <c r="F34" s="77">
        <f>(1-Содержание!$D$12/100)*E34</f>
        <v>68236</v>
      </c>
      <c r="G34" s="78" t="s">
        <v>2411</v>
      </c>
    </row>
    <row r="35" spans="2:7" ht="30" x14ac:dyDescent="0.25">
      <c r="B35" s="75" t="s">
        <v>2438</v>
      </c>
      <c r="C35" s="118" t="s">
        <v>2439</v>
      </c>
      <c r="D35" s="76" t="s">
        <v>2440</v>
      </c>
      <c r="E35" s="76">
        <v>55360</v>
      </c>
      <c r="F35" s="77">
        <f>(1-Содержание!$D$12/100)*E35</f>
        <v>55360</v>
      </c>
      <c r="G35" s="78" t="s">
        <v>2413</v>
      </c>
    </row>
    <row r="36" spans="2:7" ht="30" x14ac:dyDescent="0.25">
      <c r="B36" s="75" t="s">
        <v>1769</v>
      </c>
      <c r="C36" s="118" t="s">
        <v>1770</v>
      </c>
      <c r="D36" s="76" t="s">
        <v>2412</v>
      </c>
      <c r="E36" s="76">
        <v>63653.805000000008</v>
      </c>
      <c r="F36" s="77">
        <f>(1-Содержание!$D$12/100)*E36</f>
        <v>63653.805000000008</v>
      </c>
      <c r="G36" s="78" t="s">
        <v>2413</v>
      </c>
    </row>
    <row r="37" spans="2:7" ht="30" x14ac:dyDescent="0.25">
      <c r="B37" s="75" t="s">
        <v>1771</v>
      </c>
      <c r="C37" s="118" t="s">
        <v>1772</v>
      </c>
      <c r="D37" s="76" t="s">
        <v>2414</v>
      </c>
      <c r="E37" s="76">
        <v>69939.85500000001</v>
      </c>
      <c r="F37" s="77">
        <f>(1-Содержание!$D$12/100)*E37</f>
        <v>69939.85500000001</v>
      </c>
      <c r="G37" s="78" t="s">
        <v>2413</v>
      </c>
    </row>
    <row r="38" spans="2:7" ht="30" x14ac:dyDescent="0.25">
      <c r="B38" s="75" t="s">
        <v>1773</v>
      </c>
      <c r="C38" s="118" t="s">
        <v>1774</v>
      </c>
      <c r="D38" s="76" t="s">
        <v>1928</v>
      </c>
      <c r="E38" s="76">
        <v>62840</v>
      </c>
      <c r="F38" s="77">
        <f>(1-Содержание!$D$12/100)*E38</f>
        <v>62840</v>
      </c>
      <c r="G38" s="78" t="s">
        <v>2415</v>
      </c>
    </row>
    <row r="39" spans="2:7" ht="30" x14ac:dyDescent="0.25">
      <c r="B39" s="211" t="s">
        <v>2416</v>
      </c>
      <c r="C39" s="118" t="s">
        <v>2417</v>
      </c>
      <c r="D39" s="76" t="s">
        <v>2418</v>
      </c>
      <c r="E39" s="76">
        <v>79800</v>
      </c>
      <c r="F39" s="77">
        <f>(1-Содержание!$D$12/100)*E39</f>
        <v>79800</v>
      </c>
      <c r="G39" s="78" t="s">
        <v>2419</v>
      </c>
    </row>
    <row r="40" spans="2:7" ht="30" x14ac:dyDescent="0.25">
      <c r="B40" s="211" t="s">
        <v>2420</v>
      </c>
      <c r="C40" s="118" t="s">
        <v>2421</v>
      </c>
      <c r="D40" s="76" t="s">
        <v>1928</v>
      </c>
      <c r="E40" s="76">
        <v>73700</v>
      </c>
      <c r="F40" s="77">
        <f>(1-Содержание!$D$12/100)*E40</f>
        <v>73700</v>
      </c>
      <c r="G40" s="78" t="s">
        <v>2422</v>
      </c>
    </row>
    <row r="41" spans="2:7" ht="30" x14ac:dyDescent="0.25">
      <c r="B41" s="75" t="s">
        <v>1775</v>
      </c>
      <c r="C41" s="118" t="s">
        <v>1776</v>
      </c>
      <c r="D41" s="76" t="s">
        <v>2423</v>
      </c>
      <c r="E41" s="76">
        <v>73167.974999999991</v>
      </c>
      <c r="F41" s="77">
        <f>(1-Содержание!$D$12/100)*E41</f>
        <v>73167.974999999991</v>
      </c>
      <c r="G41" s="78" t="s">
        <v>2424</v>
      </c>
    </row>
    <row r="42" spans="2:7" ht="30" x14ac:dyDescent="0.25">
      <c r="B42" s="75" t="s">
        <v>1777</v>
      </c>
      <c r="C42" s="118" t="s">
        <v>1778</v>
      </c>
      <c r="D42" s="76" t="s">
        <v>2425</v>
      </c>
      <c r="E42" s="76">
        <v>75040.065000000002</v>
      </c>
      <c r="F42" s="77">
        <f>(1-Содержание!$D$12/100)*E42</f>
        <v>75040.065000000002</v>
      </c>
      <c r="G42" s="78" t="s">
        <v>2426</v>
      </c>
    </row>
    <row r="43" spans="2:7" ht="30" x14ac:dyDescent="0.25">
      <c r="B43" s="75" t="s">
        <v>1779</v>
      </c>
      <c r="C43" s="118" t="s">
        <v>1780</v>
      </c>
      <c r="D43" s="76" t="s">
        <v>2427</v>
      </c>
      <c r="E43" s="76">
        <v>77056.724999999991</v>
      </c>
      <c r="F43" s="77">
        <f>(1-Содержание!$D$12/100)*E43</f>
        <v>77056.724999999991</v>
      </c>
      <c r="G43" s="78" t="s">
        <v>2419</v>
      </c>
    </row>
    <row r="44" spans="2:7" ht="30" x14ac:dyDescent="0.25">
      <c r="B44" s="75" t="s">
        <v>1781</v>
      </c>
      <c r="C44" s="118" t="s">
        <v>1782</v>
      </c>
      <c r="D44" s="76" t="s">
        <v>2428</v>
      </c>
      <c r="E44" s="76">
        <v>78964.5</v>
      </c>
      <c r="F44" s="77">
        <f>(1-Содержание!$D$12/100)*E44</f>
        <v>78964.5</v>
      </c>
      <c r="G44" s="78" t="s">
        <v>2429</v>
      </c>
    </row>
    <row r="45" spans="2:7" ht="30" x14ac:dyDescent="0.25">
      <c r="B45" s="75" t="s">
        <v>1783</v>
      </c>
      <c r="C45" s="118" t="s">
        <v>1784</v>
      </c>
      <c r="D45" s="76" t="s">
        <v>2430</v>
      </c>
      <c r="E45" s="76">
        <v>87105.966666666674</v>
      </c>
      <c r="F45" s="77">
        <f>(1-Содержание!$D$12/100)*E45</f>
        <v>87105.966666666674</v>
      </c>
      <c r="G45" s="78" t="s">
        <v>2431</v>
      </c>
    </row>
    <row r="46" spans="2:7" ht="30.95" customHeight="1" x14ac:dyDescent="0.25">
      <c r="B46" s="75" t="s">
        <v>1796</v>
      </c>
      <c r="C46" s="118" t="s">
        <v>1785</v>
      </c>
      <c r="D46" s="76" t="s">
        <v>2432</v>
      </c>
      <c r="E46" s="76">
        <v>145047.83333333334</v>
      </c>
      <c r="F46" s="77">
        <f>(1-Содержание!$D$12/100)*E46</f>
        <v>145047.83333333334</v>
      </c>
      <c r="G46" s="78" t="s">
        <v>2433</v>
      </c>
    </row>
    <row r="47" spans="2:7" ht="30" x14ac:dyDescent="0.25">
      <c r="B47" s="75" t="s">
        <v>1797</v>
      </c>
      <c r="C47" s="118" t="s">
        <v>2434</v>
      </c>
      <c r="D47" s="76" t="s">
        <v>1927</v>
      </c>
      <c r="E47" s="76">
        <v>52053.333333333336</v>
      </c>
      <c r="F47" s="77">
        <f>(1-Содержание!$D$12/100)*E47</f>
        <v>52053.333333333336</v>
      </c>
      <c r="G47" s="78" t="s">
        <v>2435</v>
      </c>
    </row>
    <row r="48" spans="2:7" x14ac:dyDescent="0.25">
      <c r="B48" s="206" t="s">
        <v>2285</v>
      </c>
      <c r="C48" s="207" t="s">
        <v>2286</v>
      </c>
      <c r="D48" s="208" t="s">
        <v>2287</v>
      </c>
      <c r="E48" s="209">
        <v>44280</v>
      </c>
      <c r="F48" s="77">
        <f>(1-Содержание!$D$12/100)*E48</f>
        <v>44280</v>
      </c>
      <c r="G48" s="210" t="s">
        <v>2436</v>
      </c>
    </row>
  </sheetData>
  <autoFilter ref="B14:G14" xr:uid="{00000000-0009-0000-0000-000002000000}"/>
  <mergeCells count="1">
    <mergeCell ref="C12:F1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152"/>
  <sheetViews>
    <sheetView topLeftCell="B1" zoomScale="70" zoomScaleNormal="70" workbookViewId="0">
      <selection activeCell="G15" sqref="G15"/>
    </sheetView>
  </sheetViews>
  <sheetFormatPr defaultColWidth="8.7109375" defaultRowHeight="15.75" x14ac:dyDescent="0.25"/>
  <cols>
    <col min="1" max="1" width="2.28515625" style="38" customWidth="1"/>
    <col min="2" max="2" width="35.28515625" style="168" customWidth="1"/>
    <col min="3" max="3" width="16.5703125" style="38" customWidth="1"/>
    <col min="4" max="4" width="55.42578125" style="168" customWidth="1"/>
    <col min="5" max="5" width="19.85546875" style="38" customWidth="1"/>
    <col min="6" max="7" width="15.140625" style="175" customWidth="1"/>
    <col min="8" max="8" width="91.5703125" style="172" customWidth="1"/>
    <col min="9" max="16384" width="8.7109375" style="38"/>
  </cols>
  <sheetData>
    <row r="1" spans="2:14" x14ac:dyDescent="0.25">
      <c r="B1" s="256"/>
      <c r="C1" s="7"/>
    </row>
    <row r="2" spans="2:14" x14ac:dyDescent="0.25">
      <c r="B2" s="256"/>
      <c r="C2" s="7"/>
      <c r="D2" s="169"/>
      <c r="E2" s="7"/>
    </row>
    <row r="3" spans="2:14" x14ac:dyDescent="0.25">
      <c r="B3" s="256"/>
      <c r="C3" s="7"/>
      <c r="D3" s="169"/>
      <c r="E3" s="7"/>
    </row>
    <row r="4" spans="2:14" x14ac:dyDescent="0.25">
      <c r="B4" s="256"/>
      <c r="C4" s="7"/>
      <c r="D4" s="169"/>
      <c r="E4" s="7"/>
    </row>
    <row r="5" spans="2:14" x14ac:dyDescent="0.25">
      <c r="B5" s="256"/>
      <c r="C5" s="7"/>
      <c r="D5" s="169"/>
      <c r="E5" s="7"/>
    </row>
    <row r="6" spans="2:14" x14ac:dyDescent="0.25">
      <c r="B6" s="256"/>
      <c r="C6" s="7"/>
      <c r="D6" s="169"/>
      <c r="E6" s="7"/>
    </row>
    <row r="7" spans="2:14" x14ac:dyDescent="0.25">
      <c r="B7" s="256"/>
      <c r="C7" s="7"/>
      <c r="D7" s="169"/>
      <c r="E7" s="7"/>
    </row>
    <row r="8" spans="2:14" ht="8.25" customHeight="1" x14ac:dyDescent="0.25">
      <c r="B8" s="256"/>
      <c r="C8" s="7"/>
      <c r="D8" s="169"/>
      <c r="E8" s="7"/>
    </row>
    <row r="9" spans="2:14" x14ac:dyDescent="0.25">
      <c r="B9" s="256"/>
      <c r="G9" s="176"/>
    </row>
    <row r="10" spans="2:14" ht="15.75" customHeight="1" x14ac:dyDescent="0.25">
      <c r="B10" s="256"/>
      <c r="D10" s="253" t="s">
        <v>2216</v>
      </c>
      <c r="E10" s="253"/>
      <c r="F10" s="253"/>
      <c r="G10" s="253"/>
      <c r="H10" s="173" t="s">
        <v>2182</v>
      </c>
    </row>
    <row r="11" spans="2:14" ht="15.75" customHeight="1" x14ac:dyDescent="0.25">
      <c r="B11" s="256"/>
      <c r="C11" s="5"/>
      <c r="D11" s="170"/>
      <c r="E11" s="5"/>
      <c r="F11" s="176"/>
      <c r="G11" s="176"/>
    </row>
    <row r="12" spans="2:14" ht="22.5" customHeight="1" x14ac:dyDescent="0.25">
      <c r="B12" s="256"/>
      <c r="C12" s="42"/>
      <c r="E12" s="57"/>
      <c r="F12" s="177"/>
      <c r="G12" s="178"/>
    </row>
    <row r="13" spans="2:14" ht="52.5" customHeight="1" x14ac:dyDescent="0.25">
      <c r="B13" s="79" t="s">
        <v>1264</v>
      </c>
      <c r="C13" s="80" t="s">
        <v>4</v>
      </c>
      <c r="D13" s="80" t="s">
        <v>235</v>
      </c>
      <c r="E13" s="80" t="s">
        <v>358</v>
      </c>
      <c r="F13" s="179" t="s">
        <v>1798</v>
      </c>
      <c r="G13" s="180" t="s">
        <v>2174</v>
      </c>
      <c r="H13" s="82" t="s">
        <v>675</v>
      </c>
    </row>
    <row r="14" spans="2:14" ht="52.5" customHeight="1" x14ac:dyDescent="0.25">
      <c r="B14" s="186"/>
      <c r="C14" s="9"/>
      <c r="D14" s="190" t="s">
        <v>2217</v>
      </c>
      <c r="E14" s="9"/>
      <c r="F14" s="187"/>
      <c r="G14" s="188"/>
      <c r="H14" s="189"/>
    </row>
    <row r="15" spans="2:14" ht="126" x14ac:dyDescent="0.25">
      <c r="B15" s="174" t="s">
        <v>1933</v>
      </c>
      <c r="C15" s="9" t="s">
        <v>193</v>
      </c>
      <c r="D15" s="171" t="s">
        <v>547</v>
      </c>
      <c r="E15" s="9" t="s">
        <v>581</v>
      </c>
      <c r="F15" s="23">
        <v>11263.65</v>
      </c>
      <c r="G15" s="58">
        <f>F15*0.8</f>
        <v>9010.92</v>
      </c>
      <c r="H15" s="56" t="s">
        <v>1128</v>
      </c>
      <c r="I15" s="43"/>
      <c r="J15" s="43"/>
      <c r="K15" s="43"/>
      <c r="L15" s="43"/>
      <c r="M15" s="43"/>
      <c r="N15" s="43"/>
    </row>
    <row r="16" spans="2:14" ht="126" x14ac:dyDescent="0.25">
      <c r="B16" s="174" t="s">
        <v>1933</v>
      </c>
      <c r="C16" s="9" t="s">
        <v>194</v>
      </c>
      <c r="D16" s="171" t="s">
        <v>548</v>
      </c>
      <c r="E16" s="9" t="s">
        <v>582</v>
      </c>
      <c r="F16" s="23">
        <v>12408.01</v>
      </c>
      <c r="G16" s="58">
        <f t="shared" ref="G16:G79" si="0">F16*0.8</f>
        <v>9926.4080000000013</v>
      </c>
      <c r="H16" s="56" t="s">
        <v>1129</v>
      </c>
    </row>
    <row r="17" spans="2:8" ht="126" x14ac:dyDescent="0.25">
      <c r="B17" s="174" t="s">
        <v>1933</v>
      </c>
      <c r="C17" s="9" t="s">
        <v>195</v>
      </c>
      <c r="D17" s="171" t="s">
        <v>549</v>
      </c>
      <c r="E17" s="9" t="s">
        <v>583</v>
      </c>
      <c r="F17" s="23">
        <v>11510.09</v>
      </c>
      <c r="G17" s="58">
        <f t="shared" si="0"/>
        <v>9208.0720000000001</v>
      </c>
      <c r="H17" s="56" t="s">
        <v>1130</v>
      </c>
    </row>
    <row r="18" spans="2:8" ht="126" x14ac:dyDescent="0.25">
      <c r="B18" s="174" t="s">
        <v>1933</v>
      </c>
      <c r="C18" s="9" t="s">
        <v>196</v>
      </c>
      <c r="D18" s="171" t="s">
        <v>550</v>
      </c>
      <c r="E18" s="9" t="s">
        <v>584</v>
      </c>
      <c r="F18" s="23">
        <v>12673.156666666668</v>
      </c>
      <c r="G18" s="58">
        <f t="shared" si="0"/>
        <v>10138.525333333335</v>
      </c>
      <c r="H18" s="56" t="s">
        <v>1131</v>
      </c>
    </row>
    <row r="19" spans="2:8" ht="126" x14ac:dyDescent="0.25">
      <c r="B19" s="174" t="s">
        <v>1933</v>
      </c>
      <c r="C19" s="9" t="s">
        <v>197</v>
      </c>
      <c r="D19" s="171" t="s">
        <v>551</v>
      </c>
      <c r="E19" s="9" t="s">
        <v>499</v>
      </c>
      <c r="F19" s="23">
        <v>11759.783333333333</v>
      </c>
      <c r="G19" s="58">
        <f t="shared" si="0"/>
        <v>9407.8266666666659</v>
      </c>
      <c r="H19" s="56" t="s">
        <v>1132</v>
      </c>
    </row>
    <row r="20" spans="2:8" ht="126" x14ac:dyDescent="0.25">
      <c r="B20" s="174" t="s">
        <v>1933</v>
      </c>
      <c r="C20" s="9" t="s">
        <v>198</v>
      </c>
      <c r="D20" s="171" t="s">
        <v>552</v>
      </c>
      <c r="E20" s="9" t="s">
        <v>500</v>
      </c>
      <c r="F20" s="23">
        <v>12936.676666666666</v>
      </c>
      <c r="G20" s="58">
        <f t="shared" si="0"/>
        <v>10349.341333333334</v>
      </c>
      <c r="H20" s="56" t="s">
        <v>1133</v>
      </c>
    </row>
    <row r="21" spans="2:8" ht="126" x14ac:dyDescent="0.25">
      <c r="B21" s="174" t="s">
        <v>1933</v>
      </c>
      <c r="C21" s="9" t="s">
        <v>199</v>
      </c>
      <c r="D21" s="171" t="s">
        <v>553</v>
      </c>
      <c r="E21" s="9" t="s">
        <v>501</v>
      </c>
      <c r="F21" s="23">
        <v>13197.756666666668</v>
      </c>
      <c r="G21" s="58">
        <f t="shared" si="0"/>
        <v>10558.205333333335</v>
      </c>
      <c r="H21" s="56" t="s">
        <v>1134</v>
      </c>
    </row>
    <row r="22" spans="2:8" ht="126" x14ac:dyDescent="0.25">
      <c r="B22" s="174" t="s">
        <v>1933</v>
      </c>
      <c r="C22" s="9" t="s">
        <v>200</v>
      </c>
      <c r="D22" s="171" t="s">
        <v>554</v>
      </c>
      <c r="E22" s="9" t="s">
        <v>502</v>
      </c>
      <c r="F22" s="23">
        <v>14246.143333333332</v>
      </c>
      <c r="G22" s="58">
        <f t="shared" si="0"/>
        <v>11396.914666666666</v>
      </c>
      <c r="H22" s="56" t="s">
        <v>1135</v>
      </c>
    </row>
    <row r="23" spans="2:8" ht="126" x14ac:dyDescent="0.25">
      <c r="B23" s="174" t="s">
        <v>1933</v>
      </c>
      <c r="C23" s="9" t="s">
        <v>201</v>
      </c>
      <c r="D23" s="171" t="s">
        <v>555</v>
      </c>
      <c r="E23" s="9" t="s">
        <v>503</v>
      </c>
      <c r="F23" s="23">
        <v>14250.21</v>
      </c>
      <c r="G23" s="58">
        <f t="shared" si="0"/>
        <v>11400.168</v>
      </c>
      <c r="H23" s="56" t="s">
        <v>1136</v>
      </c>
    </row>
    <row r="24" spans="2:8" ht="126" x14ac:dyDescent="0.25">
      <c r="B24" s="174" t="s">
        <v>1933</v>
      </c>
      <c r="C24" s="9" t="s">
        <v>202</v>
      </c>
      <c r="D24" s="171" t="s">
        <v>556</v>
      </c>
      <c r="E24" s="9" t="s">
        <v>504</v>
      </c>
      <c r="F24" s="23">
        <v>15154.636666666667</v>
      </c>
      <c r="G24" s="58">
        <f t="shared" si="0"/>
        <v>12123.709333333334</v>
      </c>
      <c r="H24" s="56" t="s">
        <v>1137</v>
      </c>
    </row>
    <row r="25" spans="2:8" ht="126" x14ac:dyDescent="0.25">
      <c r="B25" s="174" t="s">
        <v>1933</v>
      </c>
      <c r="C25" s="9" t="s">
        <v>203</v>
      </c>
      <c r="D25" s="171" t="s">
        <v>557</v>
      </c>
      <c r="E25" s="9" t="s">
        <v>505</v>
      </c>
      <c r="F25" s="23">
        <v>14775.623333333335</v>
      </c>
      <c r="G25" s="58">
        <f t="shared" si="0"/>
        <v>11820.498666666668</v>
      </c>
      <c r="H25" s="56" t="s">
        <v>1138</v>
      </c>
    </row>
    <row r="26" spans="2:8" ht="126" x14ac:dyDescent="0.25">
      <c r="B26" s="174" t="s">
        <v>1933</v>
      </c>
      <c r="C26" s="9" t="s">
        <v>204</v>
      </c>
      <c r="D26" s="171" t="s">
        <v>558</v>
      </c>
      <c r="E26" s="9" t="s">
        <v>506</v>
      </c>
      <c r="F26" s="23">
        <v>15346.583333333332</v>
      </c>
      <c r="G26" s="58">
        <f t="shared" si="0"/>
        <v>12277.266666666666</v>
      </c>
      <c r="H26" s="56" t="s">
        <v>1139</v>
      </c>
    </row>
    <row r="27" spans="2:8" ht="126" x14ac:dyDescent="0.25">
      <c r="B27" s="174" t="s">
        <v>1933</v>
      </c>
      <c r="C27" s="9" t="s">
        <v>173</v>
      </c>
      <c r="D27" s="171" t="s">
        <v>559</v>
      </c>
      <c r="E27" s="9" t="s">
        <v>653</v>
      </c>
      <c r="F27" s="23">
        <v>16858.976666666669</v>
      </c>
      <c r="G27" s="58">
        <f t="shared" si="0"/>
        <v>13487.181333333336</v>
      </c>
      <c r="H27" s="56" t="s">
        <v>1140</v>
      </c>
    </row>
    <row r="28" spans="2:8" ht="126" x14ac:dyDescent="0.25">
      <c r="B28" s="174" t="s">
        <v>1933</v>
      </c>
      <c r="C28" s="9" t="s">
        <v>174</v>
      </c>
      <c r="D28" s="171" t="s">
        <v>560</v>
      </c>
      <c r="E28" s="9" t="s">
        <v>654</v>
      </c>
      <c r="F28" s="23">
        <v>17641.403333333335</v>
      </c>
      <c r="G28" s="58">
        <f t="shared" si="0"/>
        <v>14113.12266666667</v>
      </c>
      <c r="H28" s="56" t="s">
        <v>1141</v>
      </c>
    </row>
    <row r="29" spans="2:8" ht="126" x14ac:dyDescent="0.25">
      <c r="B29" s="174" t="s">
        <v>1933</v>
      </c>
      <c r="C29" s="9" t="s">
        <v>175</v>
      </c>
      <c r="D29" s="171" t="s">
        <v>561</v>
      </c>
      <c r="E29" s="9" t="s">
        <v>655</v>
      </c>
      <c r="F29" s="23">
        <v>17789.43</v>
      </c>
      <c r="G29" s="58">
        <f t="shared" si="0"/>
        <v>14231.544000000002</v>
      </c>
      <c r="H29" s="56" t="s">
        <v>1142</v>
      </c>
    </row>
    <row r="30" spans="2:8" ht="126" x14ac:dyDescent="0.25">
      <c r="B30" s="174" t="s">
        <v>1933</v>
      </c>
      <c r="C30" s="9" t="s">
        <v>176</v>
      </c>
      <c r="D30" s="171" t="s">
        <v>562</v>
      </c>
      <c r="E30" s="9" t="s">
        <v>656</v>
      </c>
      <c r="F30" s="23">
        <v>18547.456666666669</v>
      </c>
      <c r="G30" s="58">
        <f t="shared" si="0"/>
        <v>14837.965333333335</v>
      </c>
      <c r="H30" s="56" t="s">
        <v>1143</v>
      </c>
    </row>
    <row r="31" spans="2:8" ht="126" x14ac:dyDescent="0.25">
      <c r="B31" s="174" t="s">
        <v>1933</v>
      </c>
      <c r="C31" s="9" t="s">
        <v>177</v>
      </c>
      <c r="D31" s="171" t="s">
        <v>563</v>
      </c>
      <c r="E31" s="9" t="s">
        <v>657</v>
      </c>
      <c r="F31" s="23">
        <v>18635.296666666665</v>
      </c>
      <c r="G31" s="58">
        <f t="shared" si="0"/>
        <v>14908.237333333333</v>
      </c>
      <c r="H31" s="56" t="s">
        <v>1144</v>
      </c>
    </row>
    <row r="32" spans="2:8" ht="126" x14ac:dyDescent="0.25">
      <c r="B32" s="174" t="s">
        <v>1933</v>
      </c>
      <c r="C32" s="9" t="s">
        <v>5</v>
      </c>
      <c r="D32" s="171" t="s">
        <v>564</v>
      </c>
      <c r="E32" s="9" t="s">
        <v>658</v>
      </c>
      <c r="F32" s="23">
        <v>19435.616666666665</v>
      </c>
      <c r="G32" s="58">
        <f t="shared" si="0"/>
        <v>15548.493333333332</v>
      </c>
      <c r="H32" s="56" t="s">
        <v>1145</v>
      </c>
    </row>
    <row r="33" spans="2:8" ht="126" x14ac:dyDescent="0.25">
      <c r="B33" s="174" t="s">
        <v>1933</v>
      </c>
      <c r="C33" s="9" t="s">
        <v>6</v>
      </c>
      <c r="D33" s="171" t="s">
        <v>565</v>
      </c>
      <c r="E33" s="9" t="s">
        <v>659</v>
      </c>
      <c r="F33" s="23">
        <v>20220.48333333333</v>
      </c>
      <c r="G33" s="58">
        <f t="shared" si="0"/>
        <v>16176.386666666665</v>
      </c>
      <c r="H33" s="56" t="s">
        <v>1146</v>
      </c>
    </row>
    <row r="34" spans="2:8" ht="126" x14ac:dyDescent="0.25">
      <c r="B34" s="174" t="s">
        <v>1933</v>
      </c>
      <c r="C34" s="9" t="s">
        <v>178</v>
      </c>
      <c r="D34" s="171" t="s">
        <v>566</v>
      </c>
      <c r="E34" s="9" t="s">
        <v>660</v>
      </c>
      <c r="F34" s="23">
        <v>21433.163333333334</v>
      </c>
      <c r="G34" s="58">
        <f t="shared" si="0"/>
        <v>17146.530666666669</v>
      </c>
      <c r="H34" s="56" t="s">
        <v>1147</v>
      </c>
    </row>
    <row r="35" spans="2:8" ht="126" x14ac:dyDescent="0.25">
      <c r="B35" s="174" t="s">
        <v>1933</v>
      </c>
      <c r="C35" s="9" t="s">
        <v>179</v>
      </c>
      <c r="D35" s="171" t="s">
        <v>567</v>
      </c>
      <c r="E35" s="9" t="s">
        <v>661</v>
      </c>
      <c r="F35" s="23">
        <v>20647.076666666668</v>
      </c>
      <c r="G35" s="58">
        <f t="shared" si="0"/>
        <v>16517.661333333333</v>
      </c>
      <c r="H35" s="56" t="s">
        <v>1148</v>
      </c>
    </row>
    <row r="36" spans="2:8" ht="126" x14ac:dyDescent="0.25">
      <c r="B36" s="174" t="s">
        <v>1933</v>
      </c>
      <c r="C36" s="9" t="s">
        <v>180</v>
      </c>
      <c r="D36" s="171" t="s">
        <v>568</v>
      </c>
      <c r="E36" s="9" t="s">
        <v>662</v>
      </c>
      <c r="F36" s="23">
        <v>22107.823333333334</v>
      </c>
      <c r="G36" s="58">
        <f t="shared" si="0"/>
        <v>17686.258666666668</v>
      </c>
      <c r="H36" s="56" t="s">
        <v>1149</v>
      </c>
    </row>
    <row r="37" spans="2:8" ht="126" x14ac:dyDescent="0.25">
      <c r="B37" s="174" t="s">
        <v>1933</v>
      </c>
      <c r="C37" s="9" t="s">
        <v>181</v>
      </c>
      <c r="D37" s="171" t="s">
        <v>569</v>
      </c>
      <c r="E37" s="9" t="s">
        <v>663</v>
      </c>
      <c r="F37" s="23">
        <v>21514.903333333335</v>
      </c>
      <c r="G37" s="58">
        <f t="shared" si="0"/>
        <v>17211.922666666669</v>
      </c>
      <c r="H37" s="56" t="s">
        <v>1150</v>
      </c>
    </row>
    <row r="38" spans="2:8" ht="126" x14ac:dyDescent="0.25">
      <c r="B38" s="174" t="s">
        <v>1933</v>
      </c>
      <c r="C38" s="9" t="s">
        <v>182</v>
      </c>
      <c r="D38" s="171" t="s">
        <v>570</v>
      </c>
      <c r="E38" s="9" t="s">
        <v>664</v>
      </c>
      <c r="F38" s="23">
        <v>23696.263333333336</v>
      </c>
      <c r="G38" s="58">
        <f t="shared" si="0"/>
        <v>18957.010666666669</v>
      </c>
      <c r="H38" s="56" t="s">
        <v>1151</v>
      </c>
    </row>
    <row r="39" spans="2:8" ht="126" x14ac:dyDescent="0.25">
      <c r="B39" s="174" t="s">
        <v>1933</v>
      </c>
      <c r="C39" s="9" t="s">
        <v>183</v>
      </c>
      <c r="D39" s="171" t="s">
        <v>571</v>
      </c>
      <c r="E39" s="9" t="s">
        <v>665</v>
      </c>
      <c r="F39" s="23">
        <v>24313.583333333328</v>
      </c>
      <c r="G39" s="58">
        <f t="shared" si="0"/>
        <v>19450.866666666665</v>
      </c>
      <c r="H39" s="56" t="s">
        <v>1152</v>
      </c>
    </row>
    <row r="40" spans="2:8" ht="126" x14ac:dyDescent="0.25">
      <c r="B40" s="174" t="s">
        <v>1933</v>
      </c>
      <c r="C40" s="9" t="s">
        <v>184</v>
      </c>
      <c r="D40" s="171" t="s">
        <v>572</v>
      </c>
      <c r="E40" s="9" t="s">
        <v>666</v>
      </c>
      <c r="F40" s="23">
        <v>27266.796666666669</v>
      </c>
      <c r="G40" s="58">
        <f t="shared" si="0"/>
        <v>21813.437333333335</v>
      </c>
      <c r="H40" s="56" t="s">
        <v>1153</v>
      </c>
    </row>
    <row r="41" spans="2:8" ht="126" x14ac:dyDescent="0.25">
      <c r="B41" s="174" t="s">
        <v>1933</v>
      </c>
      <c r="C41" s="9" t="s">
        <v>185</v>
      </c>
      <c r="D41" s="171" t="s">
        <v>573</v>
      </c>
      <c r="E41" s="9" t="s">
        <v>667</v>
      </c>
      <c r="F41" s="23">
        <v>25649.076666666668</v>
      </c>
      <c r="G41" s="58">
        <f t="shared" si="0"/>
        <v>20519.261333333336</v>
      </c>
      <c r="H41" s="56" t="s">
        <v>1154</v>
      </c>
    </row>
    <row r="42" spans="2:8" ht="126" x14ac:dyDescent="0.25">
      <c r="B42" s="174" t="s">
        <v>1933</v>
      </c>
      <c r="C42" s="9" t="s">
        <v>186</v>
      </c>
      <c r="D42" s="171" t="s">
        <v>574</v>
      </c>
      <c r="E42" s="9" t="s">
        <v>668</v>
      </c>
      <c r="F42" s="23">
        <v>27736.09</v>
      </c>
      <c r="G42" s="58">
        <f t="shared" si="0"/>
        <v>22188.872000000003</v>
      </c>
      <c r="H42" s="56" t="s">
        <v>1155</v>
      </c>
    </row>
    <row r="43" spans="2:8" ht="126" x14ac:dyDescent="0.25">
      <c r="B43" s="174" t="s">
        <v>1933</v>
      </c>
      <c r="C43" s="9" t="s">
        <v>187</v>
      </c>
      <c r="D43" s="171" t="s">
        <v>575</v>
      </c>
      <c r="E43" s="9" t="s">
        <v>669</v>
      </c>
      <c r="F43" s="23">
        <v>26826.986666666664</v>
      </c>
      <c r="G43" s="58">
        <f t="shared" si="0"/>
        <v>21461.589333333333</v>
      </c>
      <c r="H43" s="56" t="s">
        <v>1156</v>
      </c>
    </row>
    <row r="44" spans="2:8" ht="126" x14ac:dyDescent="0.25">
      <c r="B44" s="174" t="s">
        <v>1933</v>
      </c>
      <c r="C44" s="9" t="s">
        <v>188</v>
      </c>
      <c r="D44" s="171" t="s">
        <v>576</v>
      </c>
      <c r="E44" s="9" t="s">
        <v>670</v>
      </c>
      <c r="F44" s="23">
        <v>30018.506666666668</v>
      </c>
      <c r="G44" s="58">
        <f t="shared" si="0"/>
        <v>24014.805333333337</v>
      </c>
      <c r="H44" s="56" t="s">
        <v>1157</v>
      </c>
    </row>
    <row r="45" spans="2:8" ht="126" x14ac:dyDescent="0.25">
      <c r="B45" s="174" t="s">
        <v>1933</v>
      </c>
      <c r="C45" s="9" t="s">
        <v>189</v>
      </c>
      <c r="D45" s="171" t="s">
        <v>577</v>
      </c>
      <c r="E45" s="9" t="s">
        <v>671</v>
      </c>
      <c r="F45" s="23">
        <v>27837.96</v>
      </c>
      <c r="G45" s="58">
        <f t="shared" si="0"/>
        <v>22270.368000000002</v>
      </c>
      <c r="H45" s="56" t="s">
        <v>1158</v>
      </c>
    </row>
    <row r="46" spans="2:8" ht="126" x14ac:dyDescent="0.25">
      <c r="B46" s="174" t="s">
        <v>1933</v>
      </c>
      <c r="C46" s="9" t="s">
        <v>190</v>
      </c>
      <c r="D46" s="171" t="s">
        <v>578</v>
      </c>
      <c r="E46" s="9" t="s">
        <v>672</v>
      </c>
      <c r="F46" s="23">
        <v>31014.026666666668</v>
      </c>
      <c r="G46" s="58">
        <f t="shared" si="0"/>
        <v>24811.221333333335</v>
      </c>
      <c r="H46" s="56" t="s">
        <v>1159</v>
      </c>
    </row>
    <row r="47" spans="2:8" ht="126" x14ac:dyDescent="0.25">
      <c r="B47" s="174" t="s">
        <v>1933</v>
      </c>
      <c r="C47" s="9" t="s">
        <v>191</v>
      </c>
      <c r="D47" s="171" t="s">
        <v>579</v>
      </c>
      <c r="E47" s="9" t="s">
        <v>673</v>
      </c>
      <c r="F47" s="58">
        <v>29136.04</v>
      </c>
      <c r="G47" s="58">
        <f t="shared" si="0"/>
        <v>23308.832000000002</v>
      </c>
      <c r="H47" s="59" t="s">
        <v>1160</v>
      </c>
    </row>
    <row r="48" spans="2:8" ht="162" customHeight="1" x14ac:dyDescent="0.25">
      <c r="B48" s="174" t="s">
        <v>1933</v>
      </c>
      <c r="C48" s="9" t="s">
        <v>192</v>
      </c>
      <c r="D48" s="171" t="s">
        <v>580</v>
      </c>
      <c r="E48" s="9" t="s">
        <v>674</v>
      </c>
      <c r="F48" s="58">
        <v>32303.16</v>
      </c>
      <c r="G48" s="58">
        <f t="shared" si="0"/>
        <v>25842.528000000002</v>
      </c>
      <c r="H48" s="59" t="s">
        <v>1161</v>
      </c>
    </row>
    <row r="49" spans="2:8" customFormat="1" ht="126" x14ac:dyDescent="0.25">
      <c r="B49" s="174" t="s">
        <v>1934</v>
      </c>
      <c r="C49" s="9" t="s">
        <v>619</v>
      </c>
      <c r="D49" s="171" t="s">
        <v>585</v>
      </c>
      <c r="E49" s="9" t="s">
        <v>581</v>
      </c>
      <c r="F49" s="23">
        <v>8237.4704999999994</v>
      </c>
      <c r="G49" s="58">
        <f t="shared" si="0"/>
        <v>6589.9763999999996</v>
      </c>
      <c r="H49" s="22" t="s">
        <v>1162</v>
      </c>
    </row>
    <row r="50" spans="2:8" customFormat="1" ht="126" x14ac:dyDescent="0.25">
      <c r="B50" s="174" t="s">
        <v>1934</v>
      </c>
      <c r="C50" s="9" t="s">
        <v>620</v>
      </c>
      <c r="D50" s="174" t="s">
        <v>586</v>
      </c>
      <c r="E50" s="9" t="s">
        <v>582</v>
      </c>
      <c r="F50" s="23">
        <v>8509.6118333333343</v>
      </c>
      <c r="G50" s="58">
        <f t="shared" si="0"/>
        <v>6807.6894666666676</v>
      </c>
      <c r="H50" s="22" t="s">
        <v>1163</v>
      </c>
    </row>
    <row r="51" spans="2:8" customFormat="1" ht="126" x14ac:dyDescent="0.25">
      <c r="B51" s="174" t="s">
        <v>1934</v>
      </c>
      <c r="C51" s="9" t="s">
        <v>621</v>
      </c>
      <c r="D51" s="174" t="s">
        <v>587</v>
      </c>
      <c r="E51" s="9" t="s">
        <v>583</v>
      </c>
      <c r="F51" s="23">
        <v>9135.2735833333318</v>
      </c>
      <c r="G51" s="58">
        <f t="shared" si="0"/>
        <v>7308.2188666666661</v>
      </c>
      <c r="H51" s="22" t="s">
        <v>1164</v>
      </c>
    </row>
    <row r="52" spans="2:8" customFormat="1" ht="126" x14ac:dyDescent="0.25">
      <c r="B52" s="174" t="s">
        <v>1934</v>
      </c>
      <c r="C52" s="9" t="s">
        <v>622</v>
      </c>
      <c r="D52" s="174" t="s">
        <v>588</v>
      </c>
      <c r="E52" s="9" t="s">
        <v>584</v>
      </c>
      <c r="F52" s="23">
        <v>8907.291166666666</v>
      </c>
      <c r="G52" s="58">
        <f t="shared" si="0"/>
        <v>7125.8329333333331</v>
      </c>
      <c r="H52" s="22" t="s">
        <v>1165</v>
      </c>
    </row>
    <row r="53" spans="2:8" customFormat="1" ht="126" x14ac:dyDescent="0.25">
      <c r="B53" s="174" t="s">
        <v>1934</v>
      </c>
      <c r="C53" s="9" t="s">
        <v>623</v>
      </c>
      <c r="D53" s="174" t="s">
        <v>589</v>
      </c>
      <c r="E53" s="9" t="s">
        <v>499</v>
      </c>
      <c r="F53" s="23">
        <v>9837.0480833333331</v>
      </c>
      <c r="G53" s="58">
        <f t="shared" si="0"/>
        <v>7869.6384666666672</v>
      </c>
      <c r="H53" s="22" t="s">
        <v>1166</v>
      </c>
    </row>
    <row r="54" spans="2:8" customFormat="1" ht="126" x14ac:dyDescent="0.25">
      <c r="B54" s="174" t="s">
        <v>1934</v>
      </c>
      <c r="C54" s="9" t="s">
        <v>624</v>
      </c>
      <c r="D54" s="174" t="s">
        <v>590</v>
      </c>
      <c r="E54" s="9" t="s">
        <v>500</v>
      </c>
      <c r="F54" s="23">
        <v>9629.0634999999984</v>
      </c>
      <c r="G54" s="58">
        <f t="shared" si="0"/>
        <v>7703.2507999999989</v>
      </c>
      <c r="H54" s="22" t="s">
        <v>1167</v>
      </c>
    </row>
    <row r="55" spans="2:8" customFormat="1" ht="126" x14ac:dyDescent="0.25">
      <c r="B55" s="174" t="s">
        <v>1934</v>
      </c>
      <c r="C55" s="9" t="s">
        <v>625</v>
      </c>
      <c r="D55" s="174" t="s">
        <v>591</v>
      </c>
      <c r="E55" s="9" t="s">
        <v>501</v>
      </c>
      <c r="F55" s="23">
        <v>10704.463000000002</v>
      </c>
      <c r="G55" s="58">
        <f t="shared" si="0"/>
        <v>8563.5704000000023</v>
      </c>
      <c r="H55" s="22" t="s">
        <v>1168</v>
      </c>
    </row>
    <row r="56" spans="2:8" customFormat="1" ht="126" x14ac:dyDescent="0.25">
      <c r="B56" s="174" t="s">
        <v>1934</v>
      </c>
      <c r="C56" s="9" t="s">
        <v>626</v>
      </c>
      <c r="D56" s="174" t="s">
        <v>592</v>
      </c>
      <c r="E56" s="9" t="s">
        <v>502</v>
      </c>
      <c r="F56" s="23">
        <v>10727.129583333332</v>
      </c>
      <c r="G56" s="58">
        <f t="shared" si="0"/>
        <v>8581.7036666666663</v>
      </c>
      <c r="H56" s="22" t="s">
        <v>1169</v>
      </c>
    </row>
    <row r="57" spans="2:8" customFormat="1" ht="126" x14ac:dyDescent="0.25">
      <c r="B57" s="174" t="s">
        <v>1934</v>
      </c>
      <c r="C57" s="9" t="s">
        <v>627</v>
      </c>
      <c r="D57" s="174" t="s">
        <v>593</v>
      </c>
      <c r="E57" s="9" t="s">
        <v>503</v>
      </c>
      <c r="F57" s="23">
        <v>11638.169666666667</v>
      </c>
      <c r="G57" s="58">
        <f t="shared" si="0"/>
        <v>9310.5357333333341</v>
      </c>
      <c r="H57" s="22" t="s">
        <v>1170</v>
      </c>
    </row>
    <row r="58" spans="2:8" customFormat="1" ht="126" x14ac:dyDescent="0.25">
      <c r="B58" s="174" t="s">
        <v>1934</v>
      </c>
      <c r="C58" s="9" t="s">
        <v>628</v>
      </c>
      <c r="D58" s="174" t="s">
        <v>594</v>
      </c>
      <c r="E58" s="9" t="s">
        <v>504</v>
      </c>
      <c r="F58" s="23">
        <v>12736.7695</v>
      </c>
      <c r="G58" s="58">
        <f t="shared" si="0"/>
        <v>10189.4156</v>
      </c>
      <c r="H58" s="22" t="s">
        <v>1171</v>
      </c>
    </row>
    <row r="59" spans="2:8" customFormat="1" ht="126" x14ac:dyDescent="0.25">
      <c r="B59" s="174" t="s">
        <v>1934</v>
      </c>
      <c r="C59" s="9" t="s">
        <v>629</v>
      </c>
      <c r="D59" s="174" t="s">
        <v>595</v>
      </c>
      <c r="E59" s="9" t="s">
        <v>505</v>
      </c>
      <c r="F59" s="23">
        <v>12579.206499999998</v>
      </c>
      <c r="G59" s="58">
        <f t="shared" si="0"/>
        <v>10063.3652</v>
      </c>
      <c r="H59" s="22" t="s">
        <v>1172</v>
      </c>
    </row>
    <row r="60" spans="2:8" customFormat="1" ht="126" x14ac:dyDescent="0.25">
      <c r="B60" s="174" t="s">
        <v>1934</v>
      </c>
      <c r="C60" s="9" t="s">
        <v>630</v>
      </c>
      <c r="D60" s="174" t="s">
        <v>596</v>
      </c>
      <c r="E60" s="9" t="s">
        <v>506</v>
      </c>
      <c r="F60" s="23">
        <v>13245.966999999999</v>
      </c>
      <c r="G60" s="58">
        <f t="shared" si="0"/>
        <v>10596.7736</v>
      </c>
      <c r="H60" s="22" t="s">
        <v>1173</v>
      </c>
    </row>
    <row r="61" spans="2:8" customFormat="1" ht="126" x14ac:dyDescent="0.25">
      <c r="B61" s="174" t="s">
        <v>1934</v>
      </c>
      <c r="C61" s="9" t="s">
        <v>631</v>
      </c>
      <c r="D61" s="174" t="s">
        <v>597</v>
      </c>
      <c r="E61" s="9" t="s">
        <v>653</v>
      </c>
      <c r="F61" s="23">
        <v>13050.970333333331</v>
      </c>
      <c r="G61" s="58">
        <f t="shared" si="0"/>
        <v>10440.776266666666</v>
      </c>
      <c r="H61" s="22" t="s">
        <v>1174</v>
      </c>
    </row>
    <row r="62" spans="2:8" customFormat="1" ht="126" x14ac:dyDescent="0.25">
      <c r="B62" s="174" t="s">
        <v>1934</v>
      </c>
      <c r="C62" s="9" t="s">
        <v>632</v>
      </c>
      <c r="D62" s="174" t="s">
        <v>598</v>
      </c>
      <c r="E62" s="9" t="s">
        <v>654</v>
      </c>
      <c r="F62" s="23">
        <v>14772.919</v>
      </c>
      <c r="G62" s="58">
        <f t="shared" si="0"/>
        <v>11818.335200000001</v>
      </c>
      <c r="H62" s="22" t="s">
        <v>1175</v>
      </c>
    </row>
    <row r="63" spans="2:8" customFormat="1" ht="126" x14ac:dyDescent="0.25">
      <c r="B63" s="174" t="s">
        <v>1934</v>
      </c>
      <c r="C63" s="9" t="s">
        <v>633</v>
      </c>
      <c r="D63" s="174" t="s">
        <v>599</v>
      </c>
      <c r="E63" s="9" t="s">
        <v>655</v>
      </c>
      <c r="F63" s="23">
        <v>13970.123416666667</v>
      </c>
      <c r="G63" s="58">
        <f t="shared" si="0"/>
        <v>11176.098733333334</v>
      </c>
      <c r="H63" s="22" t="s">
        <v>1176</v>
      </c>
    </row>
    <row r="64" spans="2:8" customFormat="1" ht="126" x14ac:dyDescent="0.25">
      <c r="B64" s="174" t="s">
        <v>1934</v>
      </c>
      <c r="C64" s="9" t="s">
        <v>634</v>
      </c>
      <c r="D64" s="174" t="s">
        <v>600</v>
      </c>
      <c r="E64" s="9" t="s">
        <v>656</v>
      </c>
      <c r="F64" s="23">
        <v>15280.479666666666</v>
      </c>
      <c r="G64" s="58">
        <f t="shared" si="0"/>
        <v>12224.383733333334</v>
      </c>
      <c r="H64" s="22" t="s">
        <v>1177</v>
      </c>
    </row>
    <row r="65" spans="2:8" customFormat="1" ht="126" x14ac:dyDescent="0.25">
      <c r="B65" s="174" t="s">
        <v>1934</v>
      </c>
      <c r="C65" s="9" t="s">
        <v>635</v>
      </c>
      <c r="D65" s="174" t="s">
        <v>601</v>
      </c>
      <c r="E65" s="9" t="s">
        <v>657</v>
      </c>
      <c r="F65" s="23">
        <v>15472.060333333333</v>
      </c>
      <c r="G65" s="58">
        <f t="shared" si="0"/>
        <v>12377.648266666667</v>
      </c>
      <c r="H65" s="22" t="s">
        <v>1178</v>
      </c>
    </row>
    <row r="66" spans="2:8" customFormat="1" ht="126" x14ac:dyDescent="0.25">
      <c r="B66" s="174" t="s">
        <v>1934</v>
      </c>
      <c r="C66" s="9" t="s">
        <v>636</v>
      </c>
      <c r="D66" s="174" t="s">
        <v>602</v>
      </c>
      <c r="E66" s="9" t="s">
        <v>658</v>
      </c>
      <c r="F66" s="23">
        <v>17044.23875</v>
      </c>
      <c r="G66" s="58">
        <f t="shared" si="0"/>
        <v>13635.391000000001</v>
      </c>
      <c r="H66" s="22" t="s">
        <v>1179</v>
      </c>
    </row>
    <row r="67" spans="2:8" customFormat="1" ht="126" x14ac:dyDescent="0.25">
      <c r="B67" s="174" t="s">
        <v>1934</v>
      </c>
      <c r="C67" s="9" t="s">
        <v>637</v>
      </c>
      <c r="D67" s="174" t="s">
        <v>603</v>
      </c>
      <c r="E67" s="9" t="s">
        <v>659</v>
      </c>
      <c r="F67" s="23">
        <v>16007.091333333332</v>
      </c>
      <c r="G67" s="58">
        <f t="shared" si="0"/>
        <v>12805.673066666666</v>
      </c>
      <c r="H67" s="22" t="s">
        <v>1180</v>
      </c>
    </row>
    <row r="68" spans="2:8" customFormat="1" ht="126" x14ac:dyDescent="0.25">
      <c r="B68" s="174" t="s">
        <v>1934</v>
      </c>
      <c r="C68" s="9" t="s">
        <v>638</v>
      </c>
      <c r="D68" s="174" t="s">
        <v>604</v>
      </c>
      <c r="E68" s="9" t="s">
        <v>660</v>
      </c>
      <c r="F68" s="23">
        <v>17348.93883333333</v>
      </c>
      <c r="G68" s="58">
        <f t="shared" si="0"/>
        <v>13879.151066666665</v>
      </c>
      <c r="H68" s="22" t="s">
        <v>1181</v>
      </c>
    </row>
    <row r="69" spans="2:8" customFormat="1" ht="126" x14ac:dyDescent="0.25">
      <c r="B69" s="174" t="s">
        <v>1934</v>
      </c>
      <c r="C69" s="9" t="s">
        <v>639</v>
      </c>
      <c r="D69" s="174" t="s">
        <v>605</v>
      </c>
      <c r="E69" s="9" t="s">
        <v>661</v>
      </c>
      <c r="F69" s="23">
        <v>16621.473166666667</v>
      </c>
      <c r="G69" s="58">
        <f t="shared" si="0"/>
        <v>13297.178533333334</v>
      </c>
      <c r="H69" s="22" t="s">
        <v>1182</v>
      </c>
    </row>
    <row r="70" spans="2:8" customFormat="1" ht="126" x14ac:dyDescent="0.25">
      <c r="B70" s="174" t="s">
        <v>1934</v>
      </c>
      <c r="C70" s="9" t="s">
        <v>640</v>
      </c>
      <c r="D70" s="174" t="s">
        <v>606</v>
      </c>
      <c r="E70" s="9" t="s">
        <v>662</v>
      </c>
      <c r="F70" s="23">
        <v>18333.814333333332</v>
      </c>
      <c r="G70" s="58">
        <f t="shared" si="0"/>
        <v>14667.051466666666</v>
      </c>
      <c r="H70" s="22" t="s">
        <v>1183</v>
      </c>
    </row>
    <row r="71" spans="2:8" customFormat="1" ht="126" x14ac:dyDescent="0.25">
      <c r="B71" s="174" t="s">
        <v>1934</v>
      </c>
      <c r="C71" s="9" t="s">
        <v>641</v>
      </c>
      <c r="D71" s="174" t="s">
        <v>607</v>
      </c>
      <c r="E71" s="9" t="s">
        <v>663</v>
      </c>
      <c r="F71" s="23">
        <v>17341.074916666665</v>
      </c>
      <c r="G71" s="58">
        <f t="shared" si="0"/>
        <v>13872.859933333333</v>
      </c>
      <c r="H71" s="22" t="s">
        <v>1184</v>
      </c>
    </row>
    <row r="72" spans="2:8" customFormat="1" ht="126" x14ac:dyDescent="0.25">
      <c r="B72" s="174" t="s">
        <v>1934</v>
      </c>
      <c r="C72" s="9" t="s">
        <v>642</v>
      </c>
      <c r="D72" s="174" t="s">
        <v>608</v>
      </c>
      <c r="E72" s="9" t="s">
        <v>664</v>
      </c>
      <c r="F72" s="23">
        <v>18971.254166666666</v>
      </c>
      <c r="G72" s="58">
        <f t="shared" si="0"/>
        <v>15177.003333333334</v>
      </c>
      <c r="H72" s="22" t="s">
        <v>1185</v>
      </c>
    </row>
    <row r="73" spans="2:8" customFormat="1" ht="126" x14ac:dyDescent="0.25">
      <c r="B73" s="174" t="s">
        <v>1934</v>
      </c>
      <c r="C73" s="9" t="s">
        <v>643</v>
      </c>
      <c r="D73" s="174" t="s">
        <v>609</v>
      </c>
      <c r="E73" s="9" t="s">
        <v>665</v>
      </c>
      <c r="F73" s="23">
        <v>18490.131916666665</v>
      </c>
      <c r="G73" s="58">
        <f t="shared" si="0"/>
        <v>14792.105533333333</v>
      </c>
      <c r="H73" s="22" t="s">
        <v>1186</v>
      </c>
    </row>
    <row r="74" spans="2:8" customFormat="1" ht="126" x14ac:dyDescent="0.25">
      <c r="B74" s="174" t="s">
        <v>1934</v>
      </c>
      <c r="C74" s="9" t="s">
        <v>644</v>
      </c>
      <c r="D74" s="174" t="s">
        <v>610</v>
      </c>
      <c r="E74" s="9" t="s">
        <v>666</v>
      </c>
      <c r="F74" s="23">
        <v>20181.194249999997</v>
      </c>
      <c r="G74" s="58">
        <f t="shared" si="0"/>
        <v>16144.955399999999</v>
      </c>
      <c r="H74" s="22" t="s">
        <v>1187</v>
      </c>
    </row>
    <row r="75" spans="2:8" customFormat="1" ht="126" x14ac:dyDescent="0.25">
      <c r="B75" s="174" t="s">
        <v>1934</v>
      </c>
      <c r="C75" s="9" t="s">
        <v>645</v>
      </c>
      <c r="D75" s="174" t="s">
        <v>611</v>
      </c>
      <c r="E75" s="9" t="s">
        <v>667</v>
      </c>
      <c r="F75" s="23">
        <v>19415.227416666665</v>
      </c>
      <c r="G75" s="58">
        <f t="shared" si="0"/>
        <v>15532.181933333333</v>
      </c>
      <c r="H75" s="22" t="s">
        <v>1188</v>
      </c>
    </row>
    <row r="76" spans="2:8" customFormat="1" ht="126" x14ac:dyDescent="0.25">
      <c r="B76" s="174" t="s">
        <v>1934</v>
      </c>
      <c r="C76" s="9" t="s">
        <v>646</v>
      </c>
      <c r="D76" s="174" t="s">
        <v>612</v>
      </c>
      <c r="E76" s="9" t="s">
        <v>668</v>
      </c>
      <c r="F76" s="23">
        <v>21281.253000000001</v>
      </c>
      <c r="G76" s="58">
        <f t="shared" si="0"/>
        <v>17025.002400000001</v>
      </c>
      <c r="H76" s="22" t="s">
        <v>1189</v>
      </c>
    </row>
    <row r="77" spans="2:8" customFormat="1" ht="126" x14ac:dyDescent="0.25">
      <c r="B77" s="174" t="s">
        <v>1934</v>
      </c>
      <c r="C77" s="9" t="s">
        <v>647</v>
      </c>
      <c r="D77" s="174" t="s">
        <v>613</v>
      </c>
      <c r="E77" s="9" t="s">
        <v>669</v>
      </c>
      <c r="F77" s="23">
        <v>20019.966166666669</v>
      </c>
      <c r="G77" s="58">
        <f t="shared" si="0"/>
        <v>16015.972933333336</v>
      </c>
      <c r="H77" s="22" t="s">
        <v>1190</v>
      </c>
    </row>
    <row r="78" spans="2:8" customFormat="1" ht="126" x14ac:dyDescent="0.25">
      <c r="B78" s="174" t="s">
        <v>1934</v>
      </c>
      <c r="C78" s="9" t="s">
        <v>648</v>
      </c>
      <c r="D78" s="174" t="s">
        <v>614</v>
      </c>
      <c r="E78" s="9" t="s">
        <v>670</v>
      </c>
      <c r="F78" s="23">
        <v>21693.984083333333</v>
      </c>
      <c r="G78" s="58">
        <f t="shared" si="0"/>
        <v>17355.187266666668</v>
      </c>
      <c r="H78" s="22" t="s">
        <v>1191</v>
      </c>
    </row>
    <row r="79" spans="2:8" customFormat="1" ht="126" x14ac:dyDescent="0.25">
      <c r="B79" s="174" t="s">
        <v>1934</v>
      </c>
      <c r="C79" s="9" t="s">
        <v>649</v>
      </c>
      <c r="D79" s="174" t="s">
        <v>615</v>
      </c>
      <c r="E79" s="9" t="s">
        <v>671</v>
      </c>
      <c r="F79" s="23">
        <v>21196.137666666666</v>
      </c>
      <c r="G79" s="58">
        <f t="shared" si="0"/>
        <v>16956.910133333335</v>
      </c>
      <c r="H79" s="22" t="s">
        <v>1192</v>
      </c>
    </row>
    <row r="80" spans="2:8" customFormat="1" ht="126" x14ac:dyDescent="0.25">
      <c r="B80" s="174" t="s">
        <v>1934</v>
      </c>
      <c r="C80" s="9" t="s">
        <v>650</v>
      </c>
      <c r="D80" s="174" t="s">
        <v>616</v>
      </c>
      <c r="E80" s="9" t="s">
        <v>672</v>
      </c>
      <c r="F80" s="23">
        <v>23037.824249999998</v>
      </c>
      <c r="G80" s="58">
        <f t="shared" ref="G80:G143" si="1">F80*0.8</f>
        <v>18430.259399999999</v>
      </c>
      <c r="H80" s="22" t="s">
        <v>1193</v>
      </c>
    </row>
    <row r="81" spans="2:13" customFormat="1" ht="126" x14ac:dyDescent="0.25">
      <c r="B81" s="174" t="s">
        <v>1934</v>
      </c>
      <c r="C81" s="9" t="s">
        <v>651</v>
      </c>
      <c r="D81" s="174" t="s">
        <v>617</v>
      </c>
      <c r="E81" s="9" t="s">
        <v>673</v>
      </c>
      <c r="F81" s="23">
        <v>22078.995749999998</v>
      </c>
      <c r="G81" s="58">
        <f t="shared" si="1"/>
        <v>17663.196599999999</v>
      </c>
      <c r="H81" s="22" t="s">
        <v>1194</v>
      </c>
    </row>
    <row r="82" spans="2:13" customFormat="1" ht="126" x14ac:dyDescent="0.25">
      <c r="B82" s="174" t="s">
        <v>1934</v>
      </c>
      <c r="C82" s="9" t="s">
        <v>652</v>
      </c>
      <c r="D82" s="174" t="s">
        <v>618</v>
      </c>
      <c r="E82" s="9" t="s">
        <v>674</v>
      </c>
      <c r="F82" s="23">
        <v>25335.333333333328</v>
      </c>
      <c r="G82" s="58">
        <f t="shared" si="1"/>
        <v>20268.266666666663</v>
      </c>
      <c r="H82" s="22" t="s">
        <v>1195</v>
      </c>
      <c r="M82" s="2"/>
    </row>
    <row r="83" spans="2:13" customFormat="1" ht="126" x14ac:dyDescent="0.25">
      <c r="B83" s="174" t="s">
        <v>1935</v>
      </c>
      <c r="C83" s="9" t="s">
        <v>958</v>
      </c>
      <c r="D83" s="174" t="s">
        <v>890</v>
      </c>
      <c r="E83" s="9" t="s">
        <v>581</v>
      </c>
      <c r="F83" s="23">
        <v>11646.2176</v>
      </c>
      <c r="G83" s="58">
        <f t="shared" si="1"/>
        <v>9316.97408</v>
      </c>
      <c r="H83" s="22" t="s">
        <v>1196</v>
      </c>
    </row>
    <row r="84" spans="2:13" customFormat="1" ht="126" x14ac:dyDescent="0.25">
      <c r="B84" s="174" t="s">
        <v>1935</v>
      </c>
      <c r="C84" s="9" t="s">
        <v>959</v>
      </c>
      <c r="D84" s="174" t="s">
        <v>891</v>
      </c>
      <c r="E84" s="9" t="s">
        <v>582</v>
      </c>
      <c r="F84" s="23">
        <v>11815.895199999999</v>
      </c>
      <c r="G84" s="58">
        <f t="shared" si="1"/>
        <v>9452.7161599999999</v>
      </c>
      <c r="H84" s="22" t="s">
        <v>1197</v>
      </c>
    </row>
    <row r="85" spans="2:13" customFormat="1" ht="126" x14ac:dyDescent="0.25">
      <c r="B85" s="174" t="s">
        <v>1935</v>
      </c>
      <c r="C85" s="9" t="s">
        <v>960</v>
      </c>
      <c r="D85" s="174" t="s">
        <v>892</v>
      </c>
      <c r="E85" s="9" t="s">
        <v>583</v>
      </c>
      <c r="F85" s="23">
        <v>11943.995199999999</v>
      </c>
      <c r="G85" s="58">
        <f t="shared" si="1"/>
        <v>9555.1961599999995</v>
      </c>
      <c r="H85" s="22" t="s">
        <v>1198</v>
      </c>
    </row>
    <row r="86" spans="2:13" customFormat="1" ht="126" x14ac:dyDescent="0.25">
      <c r="B86" s="174" t="s">
        <v>1935</v>
      </c>
      <c r="C86" s="18" t="s">
        <v>961</v>
      </c>
      <c r="D86" s="174" t="s">
        <v>893</v>
      </c>
      <c r="E86" s="9" t="s">
        <v>584</v>
      </c>
      <c r="F86" s="23">
        <v>12113.672800000002</v>
      </c>
      <c r="G86" s="58">
        <f t="shared" si="1"/>
        <v>9690.9382400000013</v>
      </c>
      <c r="H86" s="22" t="s">
        <v>1199</v>
      </c>
    </row>
    <row r="87" spans="2:13" customFormat="1" ht="126" x14ac:dyDescent="0.25">
      <c r="B87" s="174" t="s">
        <v>1935</v>
      </c>
      <c r="C87" s="18" t="s">
        <v>962</v>
      </c>
      <c r="D87" s="174" t="s">
        <v>894</v>
      </c>
      <c r="E87" s="9" t="s">
        <v>499</v>
      </c>
      <c r="F87" s="23">
        <v>12096.641599999995</v>
      </c>
      <c r="G87" s="58">
        <f t="shared" si="1"/>
        <v>9677.3132799999967</v>
      </c>
      <c r="H87" s="22" t="s">
        <v>1200</v>
      </c>
    </row>
    <row r="88" spans="2:13" customFormat="1" ht="126" x14ac:dyDescent="0.25">
      <c r="B88" s="174" t="s">
        <v>1935</v>
      </c>
      <c r="C88" s="18" t="s">
        <v>963</v>
      </c>
      <c r="D88" s="174" t="s">
        <v>895</v>
      </c>
      <c r="E88" s="9" t="s">
        <v>500</v>
      </c>
      <c r="F88" s="23">
        <v>12266.367999999999</v>
      </c>
      <c r="G88" s="58">
        <f t="shared" si="1"/>
        <v>9813.0944</v>
      </c>
      <c r="H88" s="22" t="s">
        <v>1201</v>
      </c>
    </row>
    <row r="89" spans="2:13" customFormat="1" ht="126" x14ac:dyDescent="0.25">
      <c r="B89" s="174" t="s">
        <v>1935</v>
      </c>
      <c r="C89" s="18" t="s">
        <v>964</v>
      </c>
      <c r="D89" s="174" t="s">
        <v>896</v>
      </c>
      <c r="E89" s="9" t="s">
        <v>501</v>
      </c>
      <c r="F89" s="23">
        <v>12539.599200000001</v>
      </c>
      <c r="G89" s="58">
        <f t="shared" si="1"/>
        <v>10031.679360000002</v>
      </c>
      <c r="H89" s="22" t="s">
        <v>1202</v>
      </c>
    </row>
    <row r="90" spans="2:13" customFormat="1" ht="126" x14ac:dyDescent="0.25">
      <c r="B90" s="174" t="s">
        <v>1935</v>
      </c>
      <c r="C90" s="18" t="s">
        <v>965</v>
      </c>
      <c r="D90" s="174" t="s">
        <v>897</v>
      </c>
      <c r="E90" s="9" t="s">
        <v>502</v>
      </c>
      <c r="F90" s="23">
        <v>12709.276799999998</v>
      </c>
      <c r="G90" s="58">
        <f t="shared" si="1"/>
        <v>10167.421439999998</v>
      </c>
      <c r="H90" s="22" t="s">
        <v>1203</v>
      </c>
    </row>
    <row r="91" spans="2:13" customFormat="1" ht="126" x14ac:dyDescent="0.25">
      <c r="B91" s="174" t="s">
        <v>1935</v>
      </c>
      <c r="C91" s="18" t="s">
        <v>966</v>
      </c>
      <c r="D91" s="174" t="s">
        <v>898</v>
      </c>
      <c r="E91" s="9" t="s">
        <v>503</v>
      </c>
      <c r="F91" s="23">
        <v>12861.874399999999</v>
      </c>
      <c r="G91" s="58">
        <f t="shared" si="1"/>
        <v>10289.499519999999</v>
      </c>
      <c r="H91" s="22" t="s">
        <v>1204</v>
      </c>
    </row>
    <row r="92" spans="2:13" customFormat="1" ht="126" x14ac:dyDescent="0.25">
      <c r="B92" s="174" t="s">
        <v>1935</v>
      </c>
      <c r="C92" s="18" t="s">
        <v>967</v>
      </c>
      <c r="D92" s="174" t="s">
        <v>899</v>
      </c>
      <c r="E92" s="9" t="s">
        <v>504</v>
      </c>
      <c r="F92" s="23">
        <v>13031.600799999998</v>
      </c>
      <c r="G92" s="58">
        <f t="shared" si="1"/>
        <v>10425.280639999999</v>
      </c>
      <c r="H92" s="22" t="s">
        <v>1205</v>
      </c>
    </row>
    <row r="93" spans="2:13" customFormat="1" ht="126" x14ac:dyDescent="0.25">
      <c r="B93" s="174" t="s">
        <v>1935</v>
      </c>
      <c r="C93" s="18" t="s">
        <v>968</v>
      </c>
      <c r="D93" s="174" t="s">
        <v>900</v>
      </c>
      <c r="E93" s="9" t="s">
        <v>505</v>
      </c>
      <c r="F93" s="23">
        <v>13176.292799999997</v>
      </c>
      <c r="G93" s="58">
        <f t="shared" si="1"/>
        <v>10541.034239999999</v>
      </c>
      <c r="H93" s="22" t="s">
        <v>1206</v>
      </c>
    </row>
    <row r="94" spans="2:13" customFormat="1" ht="126" x14ac:dyDescent="0.25">
      <c r="B94" s="174" t="s">
        <v>1935</v>
      </c>
      <c r="C94" s="18" t="s">
        <v>969</v>
      </c>
      <c r="D94" s="174" t="s">
        <v>901</v>
      </c>
      <c r="E94" s="9" t="s">
        <v>506</v>
      </c>
      <c r="F94" s="23">
        <v>13345.9704</v>
      </c>
      <c r="G94" s="58">
        <f t="shared" si="1"/>
        <v>10676.776320000001</v>
      </c>
      <c r="H94" s="22" t="s">
        <v>1207</v>
      </c>
    </row>
    <row r="95" spans="2:13" customFormat="1" ht="126" x14ac:dyDescent="0.25">
      <c r="B95" s="174" t="s">
        <v>1935</v>
      </c>
      <c r="C95" s="18" t="s">
        <v>970</v>
      </c>
      <c r="D95" s="174" t="s">
        <v>902</v>
      </c>
      <c r="E95" s="9" t="s">
        <v>653</v>
      </c>
      <c r="F95" s="23">
        <v>13700.063199999999</v>
      </c>
      <c r="G95" s="58">
        <f t="shared" si="1"/>
        <v>10960.05056</v>
      </c>
      <c r="H95" s="22" t="s">
        <v>1208</v>
      </c>
    </row>
    <row r="96" spans="2:13" customFormat="1" ht="126" x14ac:dyDescent="0.25">
      <c r="B96" s="174" t="s">
        <v>1935</v>
      </c>
      <c r="C96" s="18" t="s">
        <v>971</v>
      </c>
      <c r="D96" s="174" t="s">
        <v>903</v>
      </c>
      <c r="E96" s="9" t="s">
        <v>654</v>
      </c>
      <c r="F96" s="23">
        <v>13869.7408</v>
      </c>
      <c r="G96" s="58">
        <f t="shared" si="1"/>
        <v>11095.79264</v>
      </c>
      <c r="H96" s="22" t="s">
        <v>1209</v>
      </c>
    </row>
    <row r="97" spans="2:8" customFormat="1" ht="126" x14ac:dyDescent="0.25">
      <c r="B97" s="174" t="s">
        <v>1935</v>
      </c>
      <c r="C97" s="18" t="s">
        <v>972</v>
      </c>
      <c r="D97" s="174" t="s">
        <v>904</v>
      </c>
      <c r="E97" s="9" t="s">
        <v>655</v>
      </c>
      <c r="F97" s="23">
        <v>14418.155199999999</v>
      </c>
      <c r="G97" s="58">
        <f t="shared" si="1"/>
        <v>11534.524160000001</v>
      </c>
      <c r="H97" s="22" t="s">
        <v>1210</v>
      </c>
    </row>
    <row r="98" spans="2:8" customFormat="1" ht="126" x14ac:dyDescent="0.25">
      <c r="B98" s="174" t="s">
        <v>1935</v>
      </c>
      <c r="C98" s="18" t="s">
        <v>973</v>
      </c>
      <c r="D98" s="174" t="s">
        <v>905</v>
      </c>
      <c r="E98" s="9" t="s">
        <v>656</v>
      </c>
      <c r="F98" s="23">
        <v>14587.832800000002</v>
      </c>
      <c r="G98" s="58">
        <f t="shared" si="1"/>
        <v>11670.266240000003</v>
      </c>
      <c r="H98" s="22" t="s">
        <v>1211</v>
      </c>
    </row>
    <row r="99" spans="2:8" customFormat="1" ht="126" x14ac:dyDescent="0.25">
      <c r="B99" s="174" t="s">
        <v>1935</v>
      </c>
      <c r="C99" s="18" t="s">
        <v>974</v>
      </c>
      <c r="D99" s="174" t="s">
        <v>906</v>
      </c>
      <c r="E99" s="9" t="s">
        <v>657</v>
      </c>
      <c r="F99" s="23">
        <v>14722.764799999999</v>
      </c>
      <c r="G99" s="58">
        <f t="shared" si="1"/>
        <v>11778.21184</v>
      </c>
      <c r="H99" s="22" t="s">
        <v>1212</v>
      </c>
    </row>
    <row r="100" spans="2:8" customFormat="1" ht="126" x14ac:dyDescent="0.25">
      <c r="B100" s="174" t="s">
        <v>1935</v>
      </c>
      <c r="C100" s="18" t="s">
        <v>975</v>
      </c>
      <c r="D100" s="174" t="s">
        <v>907</v>
      </c>
      <c r="E100" s="9" t="s">
        <v>658</v>
      </c>
      <c r="F100" s="23">
        <v>14892.491199999999</v>
      </c>
      <c r="G100" s="58">
        <f t="shared" si="1"/>
        <v>11913.99296</v>
      </c>
      <c r="H100" s="22" t="s">
        <v>1213</v>
      </c>
    </row>
    <row r="101" spans="2:8" customFormat="1" ht="126" x14ac:dyDescent="0.25">
      <c r="B101" s="174" t="s">
        <v>1935</v>
      </c>
      <c r="C101" s="18" t="s">
        <v>976</v>
      </c>
      <c r="D101" s="174" t="s">
        <v>908</v>
      </c>
      <c r="E101" s="9" t="s">
        <v>659</v>
      </c>
      <c r="F101" s="23">
        <v>15137.808800000001</v>
      </c>
      <c r="G101" s="58">
        <f t="shared" si="1"/>
        <v>12110.247040000002</v>
      </c>
      <c r="H101" s="22" t="s">
        <v>1214</v>
      </c>
    </row>
    <row r="102" spans="2:8" customFormat="1" ht="126" x14ac:dyDescent="0.25">
      <c r="B102" s="174" t="s">
        <v>1935</v>
      </c>
      <c r="C102" s="18" t="s">
        <v>977</v>
      </c>
      <c r="D102" s="174" t="s">
        <v>909</v>
      </c>
      <c r="E102" s="9" t="s">
        <v>660</v>
      </c>
      <c r="F102" s="23">
        <v>15307.486399999998</v>
      </c>
      <c r="G102" s="58">
        <f t="shared" si="1"/>
        <v>12245.989119999998</v>
      </c>
      <c r="H102" s="22" t="s">
        <v>1215</v>
      </c>
    </row>
    <row r="103" spans="2:8" customFormat="1" ht="126" x14ac:dyDescent="0.25">
      <c r="B103" s="174" t="s">
        <v>1935</v>
      </c>
      <c r="C103" s="18" t="s">
        <v>978</v>
      </c>
      <c r="D103" s="174" t="s">
        <v>910</v>
      </c>
      <c r="E103" s="9" t="s">
        <v>661</v>
      </c>
      <c r="F103" s="23">
        <v>15357.896799999995</v>
      </c>
      <c r="G103" s="58">
        <f t="shared" si="1"/>
        <v>12286.317439999997</v>
      </c>
      <c r="H103" s="22" t="s">
        <v>1216</v>
      </c>
    </row>
    <row r="104" spans="2:8" customFormat="1" ht="126" x14ac:dyDescent="0.25">
      <c r="B104" s="174" t="s">
        <v>1935</v>
      </c>
      <c r="C104" s="18" t="s">
        <v>979</v>
      </c>
      <c r="D104" s="174" t="s">
        <v>911</v>
      </c>
      <c r="E104" s="9" t="s">
        <v>662</v>
      </c>
      <c r="F104" s="23">
        <v>15527.623199999998</v>
      </c>
      <c r="G104" s="58">
        <f t="shared" si="1"/>
        <v>12422.098559999999</v>
      </c>
      <c r="H104" s="22" t="s">
        <v>1217</v>
      </c>
    </row>
    <row r="105" spans="2:8" customFormat="1" ht="126" x14ac:dyDescent="0.25">
      <c r="B105" s="174" t="s">
        <v>1935</v>
      </c>
      <c r="C105" s="18" t="s">
        <v>980</v>
      </c>
      <c r="D105" s="174" t="s">
        <v>912</v>
      </c>
      <c r="E105" s="9" t="s">
        <v>663</v>
      </c>
      <c r="F105" s="23">
        <v>15378.978400000002</v>
      </c>
      <c r="G105" s="58">
        <f t="shared" si="1"/>
        <v>12303.182720000003</v>
      </c>
      <c r="H105" s="22" t="s">
        <v>1218</v>
      </c>
    </row>
    <row r="106" spans="2:8" customFormat="1" ht="126" x14ac:dyDescent="0.25">
      <c r="B106" s="174" t="s">
        <v>1935</v>
      </c>
      <c r="C106" s="18" t="s">
        <v>981</v>
      </c>
      <c r="D106" s="174" t="s">
        <v>913</v>
      </c>
      <c r="E106" s="9" t="s">
        <v>664</v>
      </c>
      <c r="F106" s="23">
        <v>15552.120799999997</v>
      </c>
      <c r="G106" s="58">
        <f t="shared" si="1"/>
        <v>12441.696639999998</v>
      </c>
      <c r="H106" s="22" t="s">
        <v>1219</v>
      </c>
    </row>
    <row r="107" spans="2:8" customFormat="1" ht="126" x14ac:dyDescent="0.25">
      <c r="B107" s="174" t="s">
        <v>1935</v>
      </c>
      <c r="C107" s="18" t="s">
        <v>982</v>
      </c>
      <c r="D107" s="174" t="s">
        <v>914</v>
      </c>
      <c r="E107" s="9" t="s">
        <v>665</v>
      </c>
      <c r="F107" s="23">
        <v>16242.8848</v>
      </c>
      <c r="G107" s="58">
        <f t="shared" si="1"/>
        <v>12994.307840000001</v>
      </c>
      <c r="H107" s="22" t="s">
        <v>1220</v>
      </c>
    </row>
    <row r="108" spans="2:8" customFormat="1" ht="126" x14ac:dyDescent="0.25">
      <c r="B108" s="174" t="s">
        <v>1935</v>
      </c>
      <c r="C108" s="18" t="s">
        <v>983</v>
      </c>
      <c r="D108" s="174" t="s">
        <v>915</v>
      </c>
      <c r="E108" s="9" t="s">
        <v>666</v>
      </c>
      <c r="F108" s="23">
        <v>16412.611199999996</v>
      </c>
      <c r="G108" s="58">
        <f t="shared" si="1"/>
        <v>13130.088959999997</v>
      </c>
      <c r="H108" s="22" t="s">
        <v>1221</v>
      </c>
    </row>
    <row r="109" spans="2:8" customFormat="1" ht="126" x14ac:dyDescent="0.25">
      <c r="B109" s="174" t="s">
        <v>1935</v>
      </c>
      <c r="C109" s="18" t="s">
        <v>984</v>
      </c>
      <c r="D109" s="174" t="s">
        <v>916</v>
      </c>
      <c r="E109" s="9" t="s">
        <v>667</v>
      </c>
      <c r="F109" s="23">
        <v>16545.591199999999</v>
      </c>
      <c r="G109" s="58">
        <f t="shared" si="1"/>
        <v>13236.472959999999</v>
      </c>
      <c r="H109" s="22" t="s">
        <v>1222</v>
      </c>
    </row>
    <row r="110" spans="2:8" customFormat="1" ht="126" x14ac:dyDescent="0.25">
      <c r="B110" s="174" t="s">
        <v>1935</v>
      </c>
      <c r="C110" s="18" t="s">
        <v>985</v>
      </c>
      <c r="D110" s="174" t="s">
        <v>917</v>
      </c>
      <c r="E110" s="9" t="s">
        <v>668</v>
      </c>
      <c r="F110" s="23">
        <v>16715.268799999998</v>
      </c>
      <c r="G110" s="58">
        <f t="shared" si="1"/>
        <v>13372.215039999999</v>
      </c>
      <c r="H110" s="22" t="s">
        <v>1223</v>
      </c>
    </row>
    <row r="111" spans="2:8" customFormat="1" ht="126" x14ac:dyDescent="0.25">
      <c r="B111" s="174" t="s">
        <v>1935</v>
      </c>
      <c r="C111" s="18" t="s">
        <v>986</v>
      </c>
      <c r="D111" s="174" t="s">
        <v>918</v>
      </c>
      <c r="E111" s="9" t="s">
        <v>669</v>
      </c>
      <c r="F111" s="23">
        <v>16558.864799999999</v>
      </c>
      <c r="G111" s="58">
        <f t="shared" si="1"/>
        <v>13247.091840000001</v>
      </c>
      <c r="H111" s="22" t="s">
        <v>1224</v>
      </c>
    </row>
    <row r="112" spans="2:8" customFormat="1" ht="126" x14ac:dyDescent="0.25">
      <c r="B112" s="174" t="s">
        <v>1935</v>
      </c>
      <c r="C112" s="18" t="s">
        <v>987</v>
      </c>
      <c r="D112" s="174" t="s">
        <v>919</v>
      </c>
      <c r="E112" s="9" t="s">
        <v>670</v>
      </c>
      <c r="F112" s="23">
        <v>16728.591199999999</v>
      </c>
      <c r="G112" s="58">
        <f t="shared" si="1"/>
        <v>13382.872960000001</v>
      </c>
      <c r="H112" s="22" t="s">
        <v>1225</v>
      </c>
    </row>
    <row r="113" spans="2:8" customFormat="1" ht="126" x14ac:dyDescent="0.25">
      <c r="B113" s="174" t="s">
        <v>1935</v>
      </c>
      <c r="C113" s="18" t="s">
        <v>988</v>
      </c>
      <c r="D113" s="174" t="s">
        <v>920</v>
      </c>
      <c r="E113" s="9" t="s">
        <v>671</v>
      </c>
      <c r="F113" s="23">
        <v>17304.040799999999</v>
      </c>
      <c r="G113" s="58">
        <f t="shared" si="1"/>
        <v>13843.23264</v>
      </c>
      <c r="H113" s="22" t="s">
        <v>1226</v>
      </c>
    </row>
    <row r="114" spans="2:8" customFormat="1" ht="126" x14ac:dyDescent="0.25">
      <c r="B114" s="174" t="s">
        <v>1935</v>
      </c>
      <c r="C114" s="18" t="s">
        <v>989</v>
      </c>
      <c r="D114" s="174" t="s">
        <v>921</v>
      </c>
      <c r="E114" s="9" t="s">
        <v>672</v>
      </c>
      <c r="F114" s="23">
        <v>17473.718399999998</v>
      </c>
      <c r="G114" s="58">
        <f t="shared" si="1"/>
        <v>13978.974719999998</v>
      </c>
      <c r="H114" s="22" t="s">
        <v>1227</v>
      </c>
    </row>
    <row r="115" spans="2:8" customFormat="1" ht="126" x14ac:dyDescent="0.25">
      <c r="B115" s="174" t="s">
        <v>1935</v>
      </c>
      <c r="C115" s="18" t="s">
        <v>990</v>
      </c>
      <c r="D115" s="174" t="s">
        <v>922</v>
      </c>
      <c r="E115" s="9" t="s">
        <v>673</v>
      </c>
      <c r="F115" s="23">
        <v>17580.4928</v>
      </c>
      <c r="G115" s="58">
        <f t="shared" si="1"/>
        <v>14064.394240000001</v>
      </c>
      <c r="H115" s="22" t="s">
        <v>1228</v>
      </c>
    </row>
    <row r="116" spans="2:8" customFormat="1" ht="126" x14ac:dyDescent="0.25">
      <c r="B116" s="174" t="s">
        <v>1935</v>
      </c>
      <c r="C116" s="18" t="s">
        <v>991</v>
      </c>
      <c r="D116" s="174" t="s">
        <v>923</v>
      </c>
      <c r="E116" s="9" t="s">
        <v>674</v>
      </c>
      <c r="F116" s="23">
        <v>17750.2192</v>
      </c>
      <c r="G116" s="58">
        <f t="shared" si="1"/>
        <v>14200.175360000001</v>
      </c>
      <c r="H116" s="22" t="s">
        <v>1229</v>
      </c>
    </row>
    <row r="117" spans="2:8" customFormat="1" ht="126" x14ac:dyDescent="0.25">
      <c r="B117" s="174" t="s">
        <v>1936</v>
      </c>
      <c r="C117" s="18" t="s">
        <v>992</v>
      </c>
      <c r="D117" s="174" t="s">
        <v>924</v>
      </c>
      <c r="E117" s="9" t="s">
        <v>581</v>
      </c>
      <c r="F117" s="23">
        <v>8347.9516666666677</v>
      </c>
      <c r="G117" s="58">
        <f t="shared" si="1"/>
        <v>6678.3613333333342</v>
      </c>
      <c r="H117" s="22" t="s">
        <v>1230</v>
      </c>
    </row>
    <row r="118" spans="2:8" customFormat="1" ht="126" x14ac:dyDescent="0.25">
      <c r="B118" s="174" t="s">
        <v>1936</v>
      </c>
      <c r="C118" s="18" t="s">
        <v>993</v>
      </c>
      <c r="D118" s="174" t="s">
        <v>925</v>
      </c>
      <c r="E118" s="9" t="s">
        <v>582</v>
      </c>
      <c r="F118" s="23">
        <v>8683.2991666666676</v>
      </c>
      <c r="G118" s="58">
        <f t="shared" si="1"/>
        <v>6946.6393333333344</v>
      </c>
      <c r="H118" s="22" t="s">
        <v>1231</v>
      </c>
    </row>
    <row r="119" spans="2:8" customFormat="1" ht="126" x14ac:dyDescent="0.25">
      <c r="B119" s="174" t="s">
        <v>1936</v>
      </c>
      <c r="C119" s="18" t="s">
        <v>994</v>
      </c>
      <c r="D119" s="174" t="s">
        <v>926</v>
      </c>
      <c r="E119" s="9" t="s">
        <v>583</v>
      </c>
      <c r="F119" s="23">
        <v>8817.5499999999993</v>
      </c>
      <c r="G119" s="58">
        <f t="shared" si="1"/>
        <v>7054.04</v>
      </c>
      <c r="H119" s="22" t="s">
        <v>1232</v>
      </c>
    </row>
    <row r="120" spans="2:8" customFormat="1" ht="126" x14ac:dyDescent="0.25">
      <c r="B120" s="174" t="s">
        <v>1936</v>
      </c>
      <c r="C120" s="18" t="s">
        <v>995</v>
      </c>
      <c r="D120" s="174" t="s">
        <v>927</v>
      </c>
      <c r="E120" s="9" t="s">
        <v>584</v>
      </c>
      <c r="F120" s="23">
        <v>9152.8974999999991</v>
      </c>
      <c r="G120" s="58">
        <f t="shared" si="1"/>
        <v>7322.3179999999993</v>
      </c>
      <c r="H120" s="22" t="s">
        <v>1233</v>
      </c>
    </row>
    <row r="121" spans="2:8" customFormat="1" ht="126" x14ac:dyDescent="0.25">
      <c r="B121" s="174" t="s">
        <v>1936</v>
      </c>
      <c r="C121" s="18" t="s">
        <v>996</v>
      </c>
      <c r="D121" s="174" t="s">
        <v>928</v>
      </c>
      <c r="E121" s="9" t="s">
        <v>499</v>
      </c>
      <c r="F121" s="23">
        <v>9135.9699999999993</v>
      </c>
      <c r="G121" s="58">
        <f t="shared" si="1"/>
        <v>7308.7759999999998</v>
      </c>
      <c r="H121" s="22" t="s">
        <v>1234</v>
      </c>
    </row>
    <row r="122" spans="2:8" customFormat="1" ht="126" x14ac:dyDescent="0.25">
      <c r="B122" s="174" t="s">
        <v>1936</v>
      </c>
      <c r="C122" s="18" t="s">
        <v>997</v>
      </c>
      <c r="D122" s="174" t="s">
        <v>929</v>
      </c>
      <c r="E122" s="9" t="s">
        <v>500</v>
      </c>
      <c r="F122" s="23">
        <v>9471.2666666666664</v>
      </c>
      <c r="G122" s="58">
        <f t="shared" si="1"/>
        <v>7577.0133333333333</v>
      </c>
      <c r="H122" s="22" t="s">
        <v>1235</v>
      </c>
    </row>
    <row r="123" spans="2:8" customFormat="1" ht="126" x14ac:dyDescent="0.25">
      <c r="B123" s="174" t="s">
        <v>1936</v>
      </c>
      <c r="C123" s="18" t="s">
        <v>998</v>
      </c>
      <c r="D123" s="174" t="s">
        <v>930</v>
      </c>
      <c r="E123" s="9" t="s">
        <v>501</v>
      </c>
      <c r="F123" s="23">
        <v>9756.6958333333332</v>
      </c>
      <c r="G123" s="58">
        <f t="shared" si="1"/>
        <v>7805.3566666666666</v>
      </c>
      <c r="H123" s="22" t="s">
        <v>1236</v>
      </c>
    </row>
    <row r="124" spans="2:8" customFormat="1" ht="126" x14ac:dyDescent="0.25">
      <c r="B124" s="174" t="s">
        <v>1936</v>
      </c>
      <c r="C124" s="18" t="s">
        <v>999</v>
      </c>
      <c r="D124" s="174" t="s">
        <v>931</v>
      </c>
      <c r="E124" s="9" t="s">
        <v>502</v>
      </c>
      <c r="F124" s="23">
        <v>10092.043333333333</v>
      </c>
      <c r="G124" s="58">
        <f t="shared" si="1"/>
        <v>8073.6346666666668</v>
      </c>
      <c r="H124" s="22" t="s">
        <v>1237</v>
      </c>
    </row>
    <row r="125" spans="2:8" customFormat="1" ht="126" x14ac:dyDescent="0.25">
      <c r="B125" s="174" t="s">
        <v>1936</v>
      </c>
      <c r="C125" s="18" t="s">
        <v>1000</v>
      </c>
      <c r="D125" s="174" t="s">
        <v>932</v>
      </c>
      <c r="E125" s="9" t="s">
        <v>503</v>
      </c>
      <c r="F125" s="23">
        <v>10251.8125</v>
      </c>
      <c r="G125" s="58">
        <f t="shared" si="1"/>
        <v>8201.4500000000007</v>
      </c>
      <c r="H125" s="22" t="s">
        <v>1238</v>
      </c>
    </row>
    <row r="126" spans="2:8" customFormat="1" ht="126" x14ac:dyDescent="0.25">
      <c r="B126" s="174" t="s">
        <v>1936</v>
      </c>
      <c r="C126" s="18" t="s">
        <v>1001</v>
      </c>
      <c r="D126" s="174" t="s">
        <v>933</v>
      </c>
      <c r="E126" s="9" t="s">
        <v>504</v>
      </c>
      <c r="F126" s="23">
        <v>10587.159999999998</v>
      </c>
      <c r="G126" s="58">
        <f t="shared" si="1"/>
        <v>8469.7279999999992</v>
      </c>
      <c r="H126" s="22" t="s">
        <v>1239</v>
      </c>
    </row>
    <row r="127" spans="2:8" customFormat="1" ht="126" x14ac:dyDescent="0.25">
      <c r="B127" s="174" t="s">
        <v>1936</v>
      </c>
      <c r="C127" s="18" t="s">
        <v>1002</v>
      </c>
      <c r="D127" s="174" t="s">
        <v>934</v>
      </c>
      <c r="E127" s="9" t="s">
        <v>505</v>
      </c>
      <c r="F127" s="23">
        <v>10738.694166666668</v>
      </c>
      <c r="G127" s="58">
        <f t="shared" si="1"/>
        <v>8590.9553333333351</v>
      </c>
      <c r="H127" s="22" t="s">
        <v>1240</v>
      </c>
    </row>
    <row r="128" spans="2:8" customFormat="1" ht="126" x14ac:dyDescent="0.25">
      <c r="B128" s="174" t="s">
        <v>1936</v>
      </c>
      <c r="C128" s="18" t="s">
        <v>1003</v>
      </c>
      <c r="D128" s="174" t="s">
        <v>935</v>
      </c>
      <c r="E128" s="9" t="s">
        <v>506</v>
      </c>
      <c r="F128" s="23">
        <v>11073.990833333331</v>
      </c>
      <c r="G128" s="58">
        <f t="shared" si="1"/>
        <v>8859.1926666666659</v>
      </c>
      <c r="H128" s="22" t="s">
        <v>1241</v>
      </c>
    </row>
    <row r="129" spans="2:8" customFormat="1" ht="126" x14ac:dyDescent="0.25">
      <c r="B129" s="174" t="s">
        <v>1936</v>
      </c>
      <c r="C129" s="18" t="s">
        <v>1004</v>
      </c>
      <c r="D129" s="174" t="s">
        <v>936</v>
      </c>
      <c r="E129" s="9" t="s">
        <v>653</v>
      </c>
      <c r="F129" s="23">
        <v>11603.064166666667</v>
      </c>
      <c r="G129" s="58">
        <f t="shared" si="1"/>
        <v>9282.4513333333343</v>
      </c>
      <c r="H129" s="22" t="s">
        <v>1242</v>
      </c>
    </row>
    <row r="130" spans="2:8" customFormat="1" ht="126" x14ac:dyDescent="0.25">
      <c r="B130" s="174" t="s">
        <v>1936</v>
      </c>
      <c r="C130" s="18" t="s">
        <v>1005</v>
      </c>
      <c r="D130" s="174" t="s">
        <v>937</v>
      </c>
      <c r="E130" s="9" t="s">
        <v>654</v>
      </c>
      <c r="F130" s="23">
        <v>11938.411666666667</v>
      </c>
      <c r="G130" s="58">
        <f t="shared" si="1"/>
        <v>9550.7293333333346</v>
      </c>
      <c r="H130" s="22" t="s">
        <v>1243</v>
      </c>
    </row>
    <row r="131" spans="2:8" customFormat="1" ht="126" x14ac:dyDescent="0.25">
      <c r="B131" s="174" t="s">
        <v>1936</v>
      </c>
      <c r="C131" s="18" t="s">
        <v>1006</v>
      </c>
      <c r="D131" s="174" t="s">
        <v>938</v>
      </c>
      <c r="E131" s="9" t="s">
        <v>655</v>
      </c>
      <c r="F131" s="23">
        <v>12351.076666666664</v>
      </c>
      <c r="G131" s="58">
        <f t="shared" si="1"/>
        <v>9880.8613333333324</v>
      </c>
      <c r="H131" s="22" t="s">
        <v>1244</v>
      </c>
    </row>
    <row r="132" spans="2:8" customFormat="1" ht="126" x14ac:dyDescent="0.25">
      <c r="B132" s="174" t="s">
        <v>1936</v>
      </c>
      <c r="C132" s="18" t="s">
        <v>1007</v>
      </c>
      <c r="D132" s="174" t="s">
        <v>939</v>
      </c>
      <c r="E132" s="9" t="s">
        <v>656</v>
      </c>
      <c r="F132" s="23">
        <v>12686.373333333333</v>
      </c>
      <c r="G132" s="58">
        <f t="shared" si="1"/>
        <v>10149.098666666667</v>
      </c>
      <c r="H132" s="22" t="s">
        <v>1245</v>
      </c>
    </row>
    <row r="133" spans="2:8" customFormat="1" ht="126" x14ac:dyDescent="0.25">
      <c r="B133" s="174" t="s">
        <v>1936</v>
      </c>
      <c r="C133" s="18" t="s">
        <v>1008</v>
      </c>
      <c r="D133" s="174" t="s">
        <v>940</v>
      </c>
      <c r="E133" s="9" t="s">
        <v>657</v>
      </c>
      <c r="F133" s="23">
        <v>12987.154166666665</v>
      </c>
      <c r="G133" s="58">
        <f t="shared" si="1"/>
        <v>10389.723333333333</v>
      </c>
      <c r="H133" s="22" t="s">
        <v>1246</v>
      </c>
    </row>
    <row r="134" spans="2:8" customFormat="1" ht="126" x14ac:dyDescent="0.25">
      <c r="B134" s="174" t="s">
        <v>1936</v>
      </c>
      <c r="C134" s="18" t="s">
        <v>1009</v>
      </c>
      <c r="D134" s="174" t="s">
        <v>941</v>
      </c>
      <c r="E134" s="9" t="s">
        <v>658</v>
      </c>
      <c r="F134" s="23">
        <v>13322.501666666667</v>
      </c>
      <c r="G134" s="58">
        <f t="shared" si="1"/>
        <v>10658.001333333334</v>
      </c>
      <c r="H134" s="22" t="s">
        <v>1247</v>
      </c>
    </row>
    <row r="135" spans="2:8" customFormat="1" ht="126" x14ac:dyDescent="0.25">
      <c r="B135" s="174" t="s">
        <v>1936</v>
      </c>
      <c r="C135" s="18" t="s">
        <v>1010</v>
      </c>
      <c r="D135" s="174" t="s">
        <v>942</v>
      </c>
      <c r="E135" s="9" t="s">
        <v>659</v>
      </c>
      <c r="F135" s="23">
        <v>13419.491666666665</v>
      </c>
      <c r="G135" s="58">
        <f t="shared" si="1"/>
        <v>10735.593333333332</v>
      </c>
      <c r="H135" s="22" t="s">
        <v>1248</v>
      </c>
    </row>
    <row r="136" spans="2:8" customFormat="1" ht="126" x14ac:dyDescent="0.25">
      <c r="B136" s="174" t="s">
        <v>1936</v>
      </c>
      <c r="C136" s="18" t="s">
        <v>1011</v>
      </c>
      <c r="D136" s="174" t="s">
        <v>943</v>
      </c>
      <c r="E136" s="9" t="s">
        <v>660</v>
      </c>
      <c r="F136" s="23">
        <v>13754.788333333334</v>
      </c>
      <c r="G136" s="58">
        <f t="shared" si="1"/>
        <v>11003.830666666669</v>
      </c>
      <c r="H136" s="22" t="s">
        <v>1249</v>
      </c>
    </row>
    <row r="137" spans="2:8" customFormat="1" ht="126" x14ac:dyDescent="0.25">
      <c r="B137" s="174" t="s">
        <v>1936</v>
      </c>
      <c r="C137" s="18" t="s">
        <v>1012</v>
      </c>
      <c r="D137" s="174" t="s">
        <v>944</v>
      </c>
      <c r="E137" s="9" t="s">
        <v>661</v>
      </c>
      <c r="F137" s="23">
        <v>13808.112499999999</v>
      </c>
      <c r="G137" s="58">
        <f t="shared" si="1"/>
        <v>11046.49</v>
      </c>
      <c r="H137" s="22" t="s">
        <v>1250</v>
      </c>
    </row>
    <row r="138" spans="2:8" customFormat="1" ht="126" x14ac:dyDescent="0.25">
      <c r="B138" s="174" t="s">
        <v>1936</v>
      </c>
      <c r="C138" s="18" t="s">
        <v>1013</v>
      </c>
      <c r="D138" s="174" t="s">
        <v>945</v>
      </c>
      <c r="E138" s="9" t="s">
        <v>662</v>
      </c>
      <c r="F138" s="23">
        <v>14302.8225</v>
      </c>
      <c r="G138" s="58">
        <f t="shared" si="1"/>
        <v>11442.258000000002</v>
      </c>
      <c r="H138" s="22" t="s">
        <v>1251</v>
      </c>
    </row>
    <row r="139" spans="2:8" customFormat="1" ht="126" x14ac:dyDescent="0.25">
      <c r="B139" s="174" t="s">
        <v>1936</v>
      </c>
      <c r="C139" s="18" t="s">
        <v>1014</v>
      </c>
      <c r="D139" s="174" t="s">
        <v>946</v>
      </c>
      <c r="E139" s="9" t="s">
        <v>663</v>
      </c>
      <c r="F139" s="23">
        <v>14148.797499999997</v>
      </c>
      <c r="G139" s="58">
        <f t="shared" si="1"/>
        <v>11319.037999999999</v>
      </c>
      <c r="H139" s="22" t="s">
        <v>1252</v>
      </c>
    </row>
    <row r="140" spans="2:8" customFormat="1" ht="126" x14ac:dyDescent="0.25">
      <c r="B140" s="174" t="s">
        <v>1936</v>
      </c>
      <c r="C140" s="18" t="s">
        <v>1015</v>
      </c>
      <c r="D140" s="174" t="s">
        <v>947</v>
      </c>
      <c r="E140" s="9" t="s">
        <v>664</v>
      </c>
      <c r="F140" s="23">
        <v>14487.754166666666</v>
      </c>
      <c r="G140" s="58">
        <f t="shared" si="1"/>
        <v>11590.203333333333</v>
      </c>
      <c r="H140" s="22" t="s">
        <v>1253</v>
      </c>
    </row>
    <row r="141" spans="2:8" customFormat="1" ht="126" x14ac:dyDescent="0.25">
      <c r="B141" s="174" t="s">
        <v>1936</v>
      </c>
      <c r="C141" s="18" t="s">
        <v>1016</v>
      </c>
      <c r="D141" s="174" t="s">
        <v>948</v>
      </c>
      <c r="E141" s="9" t="s">
        <v>665</v>
      </c>
      <c r="F141" s="23">
        <v>15048.750833333332</v>
      </c>
      <c r="G141" s="58">
        <f t="shared" si="1"/>
        <v>12039.000666666667</v>
      </c>
      <c r="H141" s="22" t="s">
        <v>1254</v>
      </c>
    </row>
    <row r="142" spans="2:8" customFormat="1" ht="126" x14ac:dyDescent="0.25">
      <c r="B142" s="174" t="s">
        <v>1936</v>
      </c>
      <c r="C142" s="18" t="s">
        <v>1017</v>
      </c>
      <c r="D142" s="174" t="s">
        <v>949</v>
      </c>
      <c r="E142" s="9" t="s">
        <v>666</v>
      </c>
      <c r="F142" s="23">
        <v>15543.460833333333</v>
      </c>
      <c r="G142" s="58">
        <f t="shared" si="1"/>
        <v>12434.768666666667</v>
      </c>
      <c r="H142" s="22" t="s">
        <v>1255</v>
      </c>
    </row>
    <row r="143" spans="2:8" customFormat="1" ht="126" x14ac:dyDescent="0.25">
      <c r="B143" s="174" t="s">
        <v>1936</v>
      </c>
      <c r="C143" s="18" t="s">
        <v>1018</v>
      </c>
      <c r="D143" s="174" t="s">
        <v>950</v>
      </c>
      <c r="E143" s="9" t="s">
        <v>667</v>
      </c>
      <c r="F143" s="23">
        <v>15682.794999999998</v>
      </c>
      <c r="G143" s="58">
        <f t="shared" si="1"/>
        <v>12546.235999999999</v>
      </c>
      <c r="H143" s="22" t="s">
        <v>1256</v>
      </c>
    </row>
    <row r="144" spans="2:8" customFormat="1" ht="126" x14ac:dyDescent="0.25">
      <c r="B144" s="174" t="s">
        <v>1936</v>
      </c>
      <c r="C144" s="18" t="s">
        <v>1019</v>
      </c>
      <c r="D144" s="174" t="s">
        <v>951</v>
      </c>
      <c r="E144" s="9" t="s">
        <v>668</v>
      </c>
      <c r="F144" s="23">
        <v>16018.1425</v>
      </c>
      <c r="G144" s="58">
        <f t="shared" ref="G144:G150" si="2">F144*0.8</f>
        <v>12814.514000000001</v>
      </c>
      <c r="H144" s="22" t="s">
        <v>1257</v>
      </c>
    </row>
    <row r="145" spans="2:9" customFormat="1" ht="126" x14ac:dyDescent="0.25">
      <c r="B145" s="174" t="s">
        <v>1936</v>
      </c>
      <c r="C145" s="18" t="s">
        <v>1020</v>
      </c>
      <c r="D145" s="174" t="s">
        <v>952</v>
      </c>
      <c r="E145" s="9" t="s">
        <v>669</v>
      </c>
      <c r="F145" s="23">
        <v>15696.672499999997</v>
      </c>
      <c r="G145" s="58">
        <f t="shared" si="2"/>
        <v>12557.337999999998</v>
      </c>
      <c r="H145" s="22" t="s">
        <v>1258</v>
      </c>
    </row>
    <row r="146" spans="2:9" customFormat="1" ht="126" x14ac:dyDescent="0.25">
      <c r="B146" s="174" t="s">
        <v>1936</v>
      </c>
      <c r="C146" s="18" t="s">
        <v>1021</v>
      </c>
      <c r="D146" s="174" t="s">
        <v>953</v>
      </c>
      <c r="E146" s="9" t="s">
        <v>670</v>
      </c>
      <c r="F146" s="23">
        <v>16191.3825</v>
      </c>
      <c r="G146" s="58">
        <f t="shared" si="2"/>
        <v>12953.106</v>
      </c>
      <c r="H146" s="22" t="s">
        <v>1259</v>
      </c>
    </row>
    <row r="147" spans="2:9" customFormat="1" ht="126" x14ac:dyDescent="0.25">
      <c r="B147" s="174" t="s">
        <v>1936</v>
      </c>
      <c r="C147" s="18" t="s">
        <v>1022</v>
      </c>
      <c r="D147" s="174" t="s">
        <v>954</v>
      </c>
      <c r="E147" s="9" t="s">
        <v>671</v>
      </c>
      <c r="F147" s="23">
        <v>16791.622499999998</v>
      </c>
      <c r="G147" s="58">
        <f t="shared" si="2"/>
        <v>13433.297999999999</v>
      </c>
      <c r="H147" s="22" t="s">
        <v>1260</v>
      </c>
    </row>
    <row r="148" spans="2:9" customFormat="1" ht="126" x14ac:dyDescent="0.25">
      <c r="B148" s="174" t="s">
        <v>1936</v>
      </c>
      <c r="C148" s="18" t="s">
        <v>1023</v>
      </c>
      <c r="D148" s="174" t="s">
        <v>955</v>
      </c>
      <c r="E148" s="9" t="s">
        <v>672</v>
      </c>
      <c r="F148" s="23">
        <v>17126.969999999994</v>
      </c>
      <c r="G148" s="58">
        <f t="shared" si="2"/>
        <v>13701.575999999995</v>
      </c>
      <c r="H148" s="22" t="s">
        <v>1261</v>
      </c>
    </row>
    <row r="149" spans="2:9" customFormat="1" ht="126" x14ac:dyDescent="0.25">
      <c r="B149" s="174" t="s">
        <v>1936</v>
      </c>
      <c r="C149" s="18" t="s">
        <v>1024</v>
      </c>
      <c r="D149" s="174" t="s">
        <v>956</v>
      </c>
      <c r="E149" s="9" t="s">
        <v>673</v>
      </c>
      <c r="F149" s="23">
        <v>17239.006666666668</v>
      </c>
      <c r="G149" s="58">
        <f t="shared" si="2"/>
        <v>13791.205333333335</v>
      </c>
      <c r="H149" s="22" t="s">
        <v>1262</v>
      </c>
    </row>
    <row r="150" spans="2:9" customFormat="1" ht="53.1" customHeight="1" x14ac:dyDescent="0.25">
      <c r="B150" s="174" t="s">
        <v>1936</v>
      </c>
      <c r="C150" s="18" t="s">
        <v>1025</v>
      </c>
      <c r="D150" s="174" t="s">
        <v>957</v>
      </c>
      <c r="E150" s="9" t="s">
        <v>674</v>
      </c>
      <c r="F150" s="24">
        <v>17574.354166666664</v>
      </c>
      <c r="G150" s="58">
        <f t="shared" si="2"/>
        <v>14059.483333333332</v>
      </c>
      <c r="H150" s="21" t="s">
        <v>1263</v>
      </c>
      <c r="I150" s="38" t="s">
        <v>236</v>
      </c>
    </row>
    <row r="152" spans="2:9" x14ac:dyDescent="0.25">
      <c r="D152" s="53" t="s">
        <v>236</v>
      </c>
    </row>
  </sheetData>
  <autoFilter ref="B13:B150" xr:uid="{00000000-0009-0000-0000-000003000000}"/>
  <mergeCells count="2">
    <mergeCell ref="B1:B12"/>
    <mergeCell ref="D10:G10"/>
  </mergeCells>
  <phoneticPr fontId="5" type="noConversion"/>
  <pageMargins left="0.7" right="0.7" top="0.75" bottom="0.75" header="0.3" footer="0.3"/>
  <pageSetup paperSize="9"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7FD19-130E-49F3-805C-C031F3244905}">
  <dimension ref="B1:N40"/>
  <sheetViews>
    <sheetView topLeftCell="B1" zoomScale="70" zoomScaleNormal="70" workbookViewId="0">
      <selection activeCell="D38" sqref="D38"/>
    </sheetView>
  </sheetViews>
  <sheetFormatPr defaultColWidth="8.7109375" defaultRowHeight="15.75" x14ac:dyDescent="0.25"/>
  <cols>
    <col min="1" max="1" width="2.28515625" style="38" customWidth="1"/>
    <col min="2" max="2" width="35.28515625" style="168" customWidth="1"/>
    <col min="3" max="3" width="16.5703125" style="38" customWidth="1"/>
    <col min="4" max="4" width="55.42578125" style="168" customWidth="1"/>
    <col min="5" max="5" width="19.85546875" style="38" customWidth="1"/>
    <col min="6" max="7" width="15.140625" style="175" customWidth="1"/>
    <col min="8" max="8" width="91.5703125" style="172" customWidth="1"/>
    <col min="9" max="16384" width="8.7109375" style="38"/>
  </cols>
  <sheetData>
    <row r="1" spans="2:14" x14ac:dyDescent="0.25">
      <c r="B1" s="256"/>
      <c r="C1" s="7"/>
    </row>
    <row r="2" spans="2:14" x14ac:dyDescent="0.25">
      <c r="B2" s="256"/>
      <c r="C2" s="7"/>
      <c r="D2" s="169"/>
      <c r="E2" s="7"/>
    </row>
    <row r="3" spans="2:14" x14ac:dyDescent="0.25">
      <c r="B3" s="256"/>
      <c r="C3" s="7"/>
      <c r="D3" s="169"/>
      <c r="E3" s="7"/>
    </row>
    <row r="4" spans="2:14" x14ac:dyDescent="0.25">
      <c r="B4" s="256"/>
      <c r="C4" s="7"/>
      <c r="D4" s="169"/>
      <c r="E4" s="7"/>
    </row>
    <row r="5" spans="2:14" x14ac:dyDescent="0.25">
      <c r="B5" s="256"/>
      <c r="C5" s="7"/>
      <c r="D5" s="169"/>
      <c r="E5" s="7"/>
    </row>
    <row r="6" spans="2:14" x14ac:dyDescent="0.25">
      <c r="B6" s="256"/>
      <c r="C6" s="7"/>
      <c r="D6" s="169"/>
      <c r="E6" s="7"/>
    </row>
    <row r="7" spans="2:14" x14ac:dyDescent="0.25">
      <c r="B7" s="256"/>
      <c r="C7" s="7"/>
      <c r="D7" s="169"/>
      <c r="E7" s="7"/>
    </row>
    <row r="8" spans="2:14" ht="8.25" customHeight="1" x14ac:dyDescent="0.25">
      <c r="B8" s="256"/>
      <c r="C8" s="7"/>
      <c r="D8" s="169"/>
      <c r="E8" s="7"/>
    </row>
    <row r="9" spans="2:14" x14ac:dyDescent="0.25">
      <c r="B9" s="256"/>
      <c r="G9" s="176"/>
    </row>
    <row r="10" spans="2:14" ht="15.75" customHeight="1" x14ac:dyDescent="0.25">
      <c r="B10" s="256"/>
      <c r="D10" s="253" t="s">
        <v>2218</v>
      </c>
      <c r="E10" s="253"/>
      <c r="F10" s="253"/>
      <c r="G10" s="253"/>
      <c r="H10" s="173" t="s">
        <v>2203</v>
      </c>
    </row>
    <row r="11" spans="2:14" ht="15.75" customHeight="1" x14ac:dyDescent="0.25">
      <c r="B11" s="256"/>
      <c r="C11" s="5"/>
      <c r="D11" s="170"/>
      <c r="E11" s="5"/>
      <c r="F11" s="176"/>
      <c r="G11" s="176"/>
    </row>
    <row r="12" spans="2:14" ht="22.5" customHeight="1" x14ac:dyDescent="0.25">
      <c r="B12" s="256"/>
      <c r="C12" s="42"/>
      <c r="E12" s="57"/>
      <c r="F12" s="177"/>
      <c r="G12" s="178"/>
    </row>
    <row r="13" spans="2:14" ht="52.5" customHeight="1" x14ac:dyDescent="0.25">
      <c r="B13" s="79" t="s">
        <v>1264</v>
      </c>
      <c r="C13" s="80" t="s">
        <v>4</v>
      </c>
      <c r="D13" s="80" t="s">
        <v>235</v>
      </c>
      <c r="E13" s="80" t="s">
        <v>358</v>
      </c>
      <c r="F13" s="179" t="s">
        <v>1798</v>
      </c>
      <c r="G13" s="180" t="str">
        <f>CONCATENATE("Цена с учетом скидки ",Содержание!D12,Содержание!E12)</f>
        <v>Цена с учетом скидки 0%</v>
      </c>
      <c r="H13" s="82" t="s">
        <v>675</v>
      </c>
    </row>
    <row r="14" spans="2:14" ht="52.5" customHeight="1" x14ac:dyDescent="0.25">
      <c r="B14" s="186"/>
      <c r="C14" s="9"/>
      <c r="D14" s="190" t="s">
        <v>2219</v>
      </c>
      <c r="E14" s="9"/>
      <c r="F14" s="187"/>
      <c r="G14" s="188"/>
      <c r="H14" s="189"/>
    </row>
    <row r="15" spans="2:14" ht="63" x14ac:dyDescent="0.25">
      <c r="B15" s="174" t="s">
        <v>1933</v>
      </c>
      <c r="C15" s="4" t="s">
        <v>2220</v>
      </c>
      <c r="D15" s="191" t="s">
        <v>2275</v>
      </c>
      <c r="E15" s="9" t="s">
        <v>653</v>
      </c>
      <c r="F15" s="27">
        <v>33500</v>
      </c>
      <c r="G15" s="194">
        <f>(1-Содержание!$D$12/100)*F15</f>
        <v>33500</v>
      </c>
      <c r="H15" s="192" t="s">
        <v>2221</v>
      </c>
      <c r="I15" s="43"/>
      <c r="J15" s="43"/>
      <c r="K15" s="43"/>
      <c r="L15" s="43"/>
      <c r="M15" s="43"/>
      <c r="N15" s="43"/>
    </row>
    <row r="16" spans="2:14" ht="63" x14ac:dyDescent="0.25">
      <c r="B16" s="174" t="s">
        <v>1933</v>
      </c>
      <c r="C16" s="4" t="s">
        <v>2222</v>
      </c>
      <c r="D16" s="191" t="s">
        <v>2276</v>
      </c>
      <c r="E16" s="9" t="s">
        <v>657</v>
      </c>
      <c r="F16" s="27">
        <v>38000</v>
      </c>
      <c r="G16" s="194">
        <f>(1-Содержание!$D$12/100)*F16</f>
        <v>38000</v>
      </c>
      <c r="H16" s="192" t="s">
        <v>2223</v>
      </c>
    </row>
    <row r="17" spans="2:8" ht="63" x14ac:dyDescent="0.25">
      <c r="B17" s="174" t="s">
        <v>1933</v>
      </c>
      <c r="C17" s="4" t="s">
        <v>2224</v>
      </c>
      <c r="D17" s="191" t="s">
        <v>2277</v>
      </c>
      <c r="E17" s="9" t="s">
        <v>663</v>
      </c>
      <c r="F17" s="27">
        <v>44500</v>
      </c>
      <c r="G17" s="194">
        <f>(1-Содержание!$D$12/100)*F17</f>
        <v>44500</v>
      </c>
      <c r="H17" s="192" t="s">
        <v>2225</v>
      </c>
    </row>
    <row r="18" spans="2:8" ht="63" x14ac:dyDescent="0.25">
      <c r="B18" s="174" t="s">
        <v>1933</v>
      </c>
      <c r="C18" s="4" t="s">
        <v>2226</v>
      </c>
      <c r="D18" s="191" t="s">
        <v>2278</v>
      </c>
      <c r="E18" s="9" t="s">
        <v>669</v>
      </c>
      <c r="F18" s="193">
        <v>47800</v>
      </c>
      <c r="G18" s="194">
        <f>(1-Содержание!$D$12/100)*F18</f>
        <v>47800</v>
      </c>
      <c r="H18" s="192" t="s">
        <v>2227</v>
      </c>
    </row>
    <row r="19" spans="2:8" ht="63" x14ac:dyDescent="0.25">
      <c r="B19" s="174" t="s">
        <v>1933</v>
      </c>
      <c r="C19" s="4" t="s">
        <v>2228</v>
      </c>
      <c r="D19" s="191" t="s">
        <v>2279</v>
      </c>
      <c r="E19" s="9" t="s">
        <v>654</v>
      </c>
      <c r="F19" s="27">
        <v>37000</v>
      </c>
      <c r="G19" s="194">
        <f>(1-Содержание!$D$12/100)*F19</f>
        <v>37000</v>
      </c>
      <c r="H19" s="192" t="s">
        <v>2229</v>
      </c>
    </row>
    <row r="20" spans="2:8" ht="63" x14ac:dyDescent="0.25">
      <c r="B20" s="174" t="s">
        <v>1933</v>
      </c>
      <c r="C20" s="4" t="s">
        <v>2230</v>
      </c>
      <c r="D20" s="191" t="s">
        <v>2280</v>
      </c>
      <c r="E20" s="9" t="s">
        <v>658</v>
      </c>
      <c r="F20" s="27">
        <v>41900</v>
      </c>
      <c r="G20" s="194">
        <f>(1-Содержание!$D$12/100)*F20</f>
        <v>41900</v>
      </c>
      <c r="H20" s="192" t="s">
        <v>2231</v>
      </c>
    </row>
    <row r="21" spans="2:8" ht="63" x14ac:dyDescent="0.25">
      <c r="B21" s="174" t="s">
        <v>1933</v>
      </c>
      <c r="C21" s="4" t="s">
        <v>2232</v>
      </c>
      <c r="D21" s="191" t="s">
        <v>2281</v>
      </c>
      <c r="E21" s="9" t="s">
        <v>664</v>
      </c>
      <c r="F21" s="27">
        <v>50000</v>
      </c>
      <c r="G21" s="194">
        <f>(1-Содержание!$D$12/100)*F21</f>
        <v>50000</v>
      </c>
      <c r="H21" s="192" t="s">
        <v>2233</v>
      </c>
    </row>
    <row r="22" spans="2:8" ht="63" x14ac:dyDescent="0.25">
      <c r="B22" s="174" t="s">
        <v>1933</v>
      </c>
      <c r="C22" s="4" t="s">
        <v>2234</v>
      </c>
      <c r="D22" s="191" t="s">
        <v>2283</v>
      </c>
      <c r="E22" s="9" t="s">
        <v>670</v>
      </c>
      <c r="F22" s="193">
        <v>53500</v>
      </c>
      <c r="G22" s="194">
        <f>(1-Содержание!$D$12/100)*F22</f>
        <v>53500</v>
      </c>
      <c r="H22" s="192" t="s">
        <v>2235</v>
      </c>
    </row>
    <row r="23" spans="2:8" ht="63" x14ac:dyDescent="0.25">
      <c r="B23" s="174" t="s">
        <v>1933</v>
      </c>
      <c r="C23" s="4" t="s">
        <v>2236</v>
      </c>
      <c r="D23" s="191" t="s">
        <v>2282</v>
      </c>
      <c r="E23" s="9" t="s">
        <v>2190</v>
      </c>
      <c r="F23" s="27">
        <v>38000</v>
      </c>
      <c r="G23" s="194">
        <f>(1-Содержание!$D$12/100)*F23</f>
        <v>38000</v>
      </c>
      <c r="H23" s="192" t="s">
        <v>2237</v>
      </c>
    </row>
    <row r="24" spans="2:8" ht="63" x14ac:dyDescent="0.25">
      <c r="B24" s="174" t="s">
        <v>1933</v>
      </c>
      <c r="C24" s="4" t="s">
        <v>2238</v>
      </c>
      <c r="D24" s="191" t="s">
        <v>2284</v>
      </c>
      <c r="E24" s="9" t="s">
        <v>2198</v>
      </c>
      <c r="F24" s="27">
        <v>42000</v>
      </c>
      <c r="G24" s="194">
        <f>(1-Содержание!$D$12/100)*F24</f>
        <v>42000</v>
      </c>
      <c r="H24" s="192" t="s">
        <v>2239</v>
      </c>
    </row>
    <row r="25" spans="2:8" ht="63" x14ac:dyDescent="0.25">
      <c r="B25" s="174" t="s">
        <v>1933</v>
      </c>
      <c r="C25" s="4" t="s">
        <v>2240</v>
      </c>
      <c r="D25" s="191" t="s">
        <v>2281</v>
      </c>
      <c r="E25" s="9" t="s">
        <v>2193</v>
      </c>
      <c r="F25" s="27">
        <v>50200</v>
      </c>
      <c r="G25" s="194">
        <f>(1-Содержание!$D$12/100)*F25</f>
        <v>50200</v>
      </c>
      <c r="H25" s="192" t="s">
        <v>2241</v>
      </c>
    </row>
    <row r="26" spans="2:8" ht="63" x14ac:dyDescent="0.25">
      <c r="B26" s="174" t="s">
        <v>1933</v>
      </c>
      <c r="C26" s="4" t="s">
        <v>2242</v>
      </c>
      <c r="D26" s="191" t="s">
        <v>2283</v>
      </c>
      <c r="E26" s="9" t="s">
        <v>2206</v>
      </c>
      <c r="F26" s="193">
        <v>53500</v>
      </c>
      <c r="G26" s="194">
        <f>(1-Содержание!$D$12/100)*F26</f>
        <v>53500</v>
      </c>
      <c r="H26" s="192" t="s">
        <v>2243</v>
      </c>
    </row>
    <row r="27" spans="2:8" ht="63" x14ac:dyDescent="0.25">
      <c r="B27" s="174" t="s">
        <v>1935</v>
      </c>
      <c r="C27" s="4" t="s">
        <v>2244</v>
      </c>
      <c r="D27" s="174" t="s">
        <v>2245</v>
      </c>
      <c r="E27" s="9" t="s">
        <v>653</v>
      </c>
      <c r="F27" s="27">
        <v>30000</v>
      </c>
      <c r="G27" s="194">
        <f>(1-Содержание!$D$12/100)*F27</f>
        <v>30000</v>
      </c>
      <c r="H27" s="192" t="s">
        <v>2246</v>
      </c>
    </row>
    <row r="28" spans="2:8" ht="63" x14ac:dyDescent="0.25">
      <c r="B28" s="174" t="s">
        <v>1935</v>
      </c>
      <c r="C28" s="4" t="s">
        <v>2247</v>
      </c>
      <c r="D28" s="174" t="s">
        <v>2248</v>
      </c>
      <c r="E28" s="9" t="s">
        <v>657</v>
      </c>
      <c r="F28" s="27">
        <v>33200</v>
      </c>
      <c r="G28" s="194">
        <f>(1-Содержание!$D$12/100)*F28</f>
        <v>33200</v>
      </c>
      <c r="H28" s="192" t="s">
        <v>2249</v>
      </c>
    </row>
    <row r="29" spans="2:8" ht="63" x14ac:dyDescent="0.25">
      <c r="B29" s="174" t="s">
        <v>1935</v>
      </c>
      <c r="C29" s="4" t="s">
        <v>2250</v>
      </c>
      <c r="D29" s="174" t="s">
        <v>2251</v>
      </c>
      <c r="E29" s="9" t="s">
        <v>663</v>
      </c>
      <c r="F29" s="27">
        <v>39000</v>
      </c>
      <c r="G29" s="194">
        <f>(1-Содержание!$D$12/100)*F29</f>
        <v>39000</v>
      </c>
      <c r="H29" s="192" t="s">
        <v>2252</v>
      </c>
    </row>
    <row r="30" spans="2:8" ht="63" x14ac:dyDescent="0.25">
      <c r="B30" s="174" t="s">
        <v>1935</v>
      </c>
      <c r="C30" s="4" t="s">
        <v>2253</v>
      </c>
      <c r="D30" s="174" t="s">
        <v>2254</v>
      </c>
      <c r="E30" s="9" t="s">
        <v>669</v>
      </c>
      <c r="F30" s="27">
        <v>46150</v>
      </c>
      <c r="G30" s="194">
        <f>(1-Содержание!$D$12/100)*F30</f>
        <v>46150</v>
      </c>
      <c r="H30" s="192" t="s">
        <v>2255</v>
      </c>
    </row>
    <row r="31" spans="2:8" ht="63" x14ac:dyDescent="0.25">
      <c r="B31" s="174" t="s">
        <v>1935</v>
      </c>
      <c r="C31" s="4" t="s">
        <v>2256</v>
      </c>
      <c r="D31" s="174" t="s">
        <v>2257</v>
      </c>
      <c r="E31" s="9" t="s">
        <v>654</v>
      </c>
      <c r="F31" s="27">
        <v>32000</v>
      </c>
      <c r="G31" s="194">
        <f>(1-Содержание!$D$12/100)*F31</f>
        <v>32000</v>
      </c>
      <c r="H31" s="192" t="s">
        <v>2258</v>
      </c>
    </row>
    <row r="32" spans="2:8" ht="63" x14ac:dyDescent="0.25">
      <c r="B32" s="174" t="s">
        <v>1935</v>
      </c>
      <c r="C32" s="4" t="s">
        <v>2259</v>
      </c>
      <c r="D32" s="174" t="s">
        <v>2260</v>
      </c>
      <c r="E32" s="9" t="s">
        <v>658</v>
      </c>
      <c r="F32" s="27">
        <v>41900</v>
      </c>
      <c r="G32" s="194">
        <f>(1-Содержание!$D$12/100)*F32</f>
        <v>41900</v>
      </c>
      <c r="H32" s="192" t="s">
        <v>2261</v>
      </c>
    </row>
    <row r="33" spans="2:8" ht="63" x14ac:dyDescent="0.25">
      <c r="B33" s="174" t="s">
        <v>1935</v>
      </c>
      <c r="C33" s="4" t="s">
        <v>2262</v>
      </c>
      <c r="D33" s="174" t="s">
        <v>2263</v>
      </c>
      <c r="E33" s="9" t="s">
        <v>664</v>
      </c>
      <c r="F33" s="27">
        <v>44560</v>
      </c>
      <c r="G33" s="194">
        <f>(1-Содержание!$D$12/100)*F33</f>
        <v>44560</v>
      </c>
      <c r="H33" s="192" t="s">
        <v>2264</v>
      </c>
    </row>
    <row r="34" spans="2:8" ht="63" x14ac:dyDescent="0.25">
      <c r="B34" s="174" t="s">
        <v>1935</v>
      </c>
      <c r="C34" s="4" t="s">
        <v>2265</v>
      </c>
      <c r="D34" s="174" t="s">
        <v>2257</v>
      </c>
      <c r="E34" s="9" t="s">
        <v>670</v>
      </c>
      <c r="F34" s="12">
        <v>55750</v>
      </c>
      <c r="G34" s="194">
        <f>(1-Содержание!$D$12/100)*F34</f>
        <v>55750</v>
      </c>
      <c r="H34" s="192" t="s">
        <v>2266</v>
      </c>
    </row>
    <row r="35" spans="2:8" ht="63" x14ac:dyDescent="0.25">
      <c r="B35" s="174" t="s">
        <v>1935</v>
      </c>
      <c r="C35" s="9" t="s">
        <v>2194</v>
      </c>
      <c r="D35" s="174" t="s">
        <v>2267</v>
      </c>
      <c r="E35" s="9" t="s">
        <v>2190</v>
      </c>
      <c r="F35" s="27">
        <v>37100</v>
      </c>
      <c r="G35" s="194">
        <f>(1-Содержание!$D$12/100)*F35</f>
        <v>37100</v>
      </c>
      <c r="H35" s="192" t="s">
        <v>2268</v>
      </c>
    </row>
    <row r="36" spans="2:8" ht="63" x14ac:dyDescent="0.25">
      <c r="B36" s="174" t="s">
        <v>1935</v>
      </c>
      <c r="C36" s="9" t="s">
        <v>2196</v>
      </c>
      <c r="D36" s="174" t="s">
        <v>2269</v>
      </c>
      <c r="E36" s="9" t="s">
        <v>2198</v>
      </c>
      <c r="F36" s="27">
        <v>41900</v>
      </c>
      <c r="G36" s="194">
        <f>(1-Содержание!$D$12/100)*F36</f>
        <v>41900</v>
      </c>
      <c r="H36" s="192" t="s">
        <v>2270</v>
      </c>
    </row>
    <row r="37" spans="2:8" ht="63" x14ac:dyDescent="0.25">
      <c r="B37" s="174" t="s">
        <v>1935</v>
      </c>
      <c r="C37" s="9" t="s">
        <v>2199</v>
      </c>
      <c r="D37" s="174" t="s">
        <v>2271</v>
      </c>
      <c r="E37" s="9" t="s">
        <v>2193</v>
      </c>
      <c r="F37" s="27">
        <v>50300</v>
      </c>
      <c r="G37" s="194">
        <f>(1-Содержание!$D$12/100)*F37</f>
        <v>50300</v>
      </c>
      <c r="H37" s="192" t="s">
        <v>2272</v>
      </c>
    </row>
    <row r="38" spans="2:8" ht="63" x14ac:dyDescent="0.25">
      <c r="B38" s="174" t="s">
        <v>1935</v>
      </c>
      <c r="C38" s="9" t="s">
        <v>2326</v>
      </c>
      <c r="D38" s="174" t="s">
        <v>2273</v>
      </c>
      <c r="E38" s="9" t="s">
        <v>2206</v>
      </c>
      <c r="F38" s="193">
        <v>53500</v>
      </c>
      <c r="G38" s="194">
        <f>(1-Содержание!$D$12/100)*F38</f>
        <v>53500</v>
      </c>
      <c r="H38" s="17" t="s">
        <v>2274</v>
      </c>
    </row>
    <row r="40" spans="2:8" x14ac:dyDescent="0.25">
      <c r="D40" s="53" t="s">
        <v>236</v>
      </c>
    </row>
  </sheetData>
  <autoFilter ref="B13:B38" xr:uid="{00000000-0009-0000-0000-000003000000}"/>
  <mergeCells count="2">
    <mergeCell ref="B1:B12"/>
    <mergeCell ref="D10:G10"/>
  </mergeCells>
  <pageMargins left="0.7" right="0.7" top="0.75" bottom="0.75" header="0.3" footer="0.3"/>
  <pageSetup paperSize="9"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42"/>
  <sheetViews>
    <sheetView zoomScale="70" zoomScaleNormal="70" workbookViewId="0">
      <selection activeCell="G15" sqref="G15"/>
    </sheetView>
  </sheetViews>
  <sheetFormatPr defaultColWidth="8.7109375" defaultRowHeight="15.75" x14ac:dyDescent="0.25"/>
  <cols>
    <col min="1" max="1" width="2.28515625" style="38" customWidth="1"/>
    <col min="2" max="2" width="35.28515625" style="168" customWidth="1"/>
    <col min="3" max="3" width="16.5703125" style="38" customWidth="1"/>
    <col min="4" max="4" width="55.42578125" style="168" customWidth="1"/>
    <col min="5" max="5" width="19.85546875" style="38" customWidth="1"/>
    <col min="6" max="7" width="15.140625" style="175" customWidth="1"/>
    <col min="8" max="8" width="91.5703125" style="172" customWidth="1"/>
    <col min="9" max="16384" width="8.7109375" style="38"/>
  </cols>
  <sheetData>
    <row r="1" spans="2:14" x14ac:dyDescent="0.25">
      <c r="B1" s="256"/>
      <c r="C1" s="7"/>
    </row>
    <row r="2" spans="2:14" x14ac:dyDescent="0.25">
      <c r="B2" s="256"/>
      <c r="C2" s="7"/>
      <c r="D2" s="169"/>
      <c r="E2" s="7"/>
    </row>
    <row r="3" spans="2:14" x14ac:dyDescent="0.25">
      <c r="B3" s="256"/>
      <c r="C3" s="7"/>
      <c r="D3" s="169"/>
      <c r="E3" s="7"/>
    </row>
    <row r="4" spans="2:14" x14ac:dyDescent="0.25">
      <c r="B4" s="256"/>
      <c r="C4" s="7"/>
      <c r="D4" s="169"/>
      <c r="E4" s="7"/>
    </row>
    <row r="5" spans="2:14" x14ac:dyDescent="0.25">
      <c r="B5" s="256"/>
      <c r="C5" s="7"/>
      <c r="D5" s="169"/>
      <c r="E5" s="7"/>
    </row>
    <row r="6" spans="2:14" x14ac:dyDescent="0.25">
      <c r="B6" s="256"/>
      <c r="C6" s="7"/>
      <c r="D6" s="169"/>
      <c r="E6" s="7"/>
    </row>
    <row r="7" spans="2:14" x14ac:dyDescent="0.25">
      <c r="B7" s="256"/>
      <c r="C7" s="7"/>
      <c r="D7" s="169"/>
      <c r="E7" s="7"/>
    </row>
    <row r="8" spans="2:14" ht="8.25" customHeight="1" x14ac:dyDescent="0.25">
      <c r="B8" s="256"/>
      <c r="C8" s="7"/>
      <c r="D8" s="169"/>
      <c r="E8" s="7"/>
    </row>
    <row r="9" spans="2:14" x14ac:dyDescent="0.25">
      <c r="B9" s="256"/>
      <c r="G9" s="176"/>
    </row>
    <row r="10" spans="2:14" ht="15.75" customHeight="1" x14ac:dyDescent="0.25">
      <c r="B10" s="256"/>
      <c r="D10" s="253" t="s">
        <v>2204</v>
      </c>
      <c r="E10" s="253"/>
      <c r="F10" s="253"/>
      <c r="G10" s="253"/>
      <c r="H10" s="173" t="s">
        <v>2203</v>
      </c>
    </row>
    <row r="11" spans="2:14" ht="15.75" customHeight="1" x14ac:dyDescent="0.25">
      <c r="B11" s="256"/>
      <c r="C11" s="5"/>
      <c r="D11" s="170"/>
      <c r="E11" s="5"/>
      <c r="F11" s="176"/>
      <c r="G11" s="176"/>
    </row>
    <row r="12" spans="2:14" ht="22.5" customHeight="1" x14ac:dyDescent="0.25">
      <c r="B12" s="256"/>
      <c r="C12" s="42"/>
      <c r="E12" s="57"/>
      <c r="F12" s="177"/>
      <c r="G12" s="178"/>
    </row>
    <row r="13" spans="2:14" ht="52.5" customHeight="1" x14ac:dyDescent="0.25">
      <c r="B13" s="79" t="s">
        <v>1264</v>
      </c>
      <c r="C13" s="80" t="s">
        <v>4</v>
      </c>
      <c r="D13" s="80" t="s">
        <v>235</v>
      </c>
      <c r="E13" s="80" t="s">
        <v>358</v>
      </c>
      <c r="F13" s="179" t="s">
        <v>1798</v>
      </c>
      <c r="G13" s="180" t="str">
        <f>CONCATENATE("Цена с учетом скидки ",Содержание!D12,Содержание!E12)</f>
        <v>Цена с учетом скидки 0%</v>
      </c>
      <c r="H13" s="82" t="s">
        <v>675</v>
      </c>
    </row>
    <row r="14" spans="2:14" ht="52.5" customHeight="1" x14ac:dyDescent="0.25">
      <c r="B14" s="186"/>
      <c r="C14" s="185"/>
      <c r="D14" s="190" t="s">
        <v>2215</v>
      </c>
      <c r="E14" s="185"/>
      <c r="F14" s="187"/>
      <c r="G14" s="188"/>
      <c r="H14" s="189"/>
    </row>
    <row r="15" spans="2:14" ht="141.6" customHeight="1" x14ac:dyDescent="0.25">
      <c r="B15" s="174" t="s">
        <v>1933</v>
      </c>
      <c r="C15" s="9" t="s">
        <v>2188</v>
      </c>
      <c r="D15" s="171" t="s">
        <v>2189</v>
      </c>
      <c r="E15" s="9" t="s">
        <v>2190</v>
      </c>
      <c r="F15" s="23">
        <v>44316</v>
      </c>
      <c r="G15" s="58">
        <f>(1-Содержание!$D$12/100)*F15</f>
        <v>44316</v>
      </c>
      <c r="H15" s="56" t="s">
        <v>2207</v>
      </c>
    </row>
    <row r="16" spans="2:14" ht="153.94999999999999" customHeight="1" x14ac:dyDescent="0.25">
      <c r="B16" s="174" t="s">
        <v>1933</v>
      </c>
      <c r="C16" s="9" t="s">
        <v>2201</v>
      </c>
      <c r="D16" s="171" t="s">
        <v>2202</v>
      </c>
      <c r="E16" s="9" t="s">
        <v>2198</v>
      </c>
      <c r="F16" s="23">
        <v>49275</v>
      </c>
      <c r="G16" s="58">
        <f>(1-Содержание!$D$12/100)*F16</f>
        <v>49275</v>
      </c>
      <c r="H16" s="56" t="s">
        <v>2208</v>
      </c>
      <c r="I16" s="43"/>
      <c r="J16" s="43"/>
      <c r="K16" s="43"/>
      <c r="L16" s="43"/>
      <c r="M16" s="43"/>
      <c r="N16" s="43"/>
    </row>
    <row r="17" spans="2:8" ht="126" x14ac:dyDescent="0.25">
      <c r="B17" s="174" t="s">
        <v>1933</v>
      </c>
      <c r="C17" s="9" t="s">
        <v>2191</v>
      </c>
      <c r="D17" s="171" t="s">
        <v>2192</v>
      </c>
      <c r="E17" s="9" t="s">
        <v>2193</v>
      </c>
      <c r="F17" s="23">
        <v>57306</v>
      </c>
      <c r="G17" s="58">
        <f>(1-Содержание!$D$12/100)*F17</f>
        <v>57306</v>
      </c>
      <c r="H17" s="56" t="s">
        <v>2212</v>
      </c>
    </row>
    <row r="18" spans="2:8" ht="126" x14ac:dyDescent="0.25">
      <c r="B18" s="174" t="s">
        <v>1933</v>
      </c>
      <c r="C18" s="9" t="s">
        <v>2205</v>
      </c>
      <c r="D18" s="171" t="s">
        <v>2192</v>
      </c>
      <c r="E18" s="9" t="s">
        <v>2206</v>
      </c>
      <c r="F18" s="23">
        <v>72778</v>
      </c>
      <c r="G18" s="58">
        <f>(1-Содержание!$D$12/100)*F18</f>
        <v>72778</v>
      </c>
      <c r="H18" s="56" t="s">
        <v>2211</v>
      </c>
    </row>
    <row r="19" spans="2:8" ht="126" x14ac:dyDescent="0.25">
      <c r="B19" s="174" t="s">
        <v>1935</v>
      </c>
      <c r="C19" s="9" t="s">
        <v>2194</v>
      </c>
      <c r="D19" s="174" t="s">
        <v>2195</v>
      </c>
      <c r="E19" s="9" t="s">
        <v>2190</v>
      </c>
      <c r="F19" s="23">
        <v>44603</v>
      </c>
      <c r="G19" s="58">
        <f>(1-Содержание!$D$12/100)*F19</f>
        <v>44603</v>
      </c>
      <c r="H19" s="56" t="s">
        <v>2209</v>
      </c>
    </row>
    <row r="20" spans="2:8" ht="126" x14ac:dyDescent="0.25">
      <c r="B20" s="174" t="s">
        <v>1935</v>
      </c>
      <c r="C20" s="9" t="s">
        <v>2196</v>
      </c>
      <c r="D20" s="174" t="s">
        <v>2197</v>
      </c>
      <c r="E20" s="9" t="s">
        <v>2198</v>
      </c>
      <c r="F20" s="23">
        <v>47696</v>
      </c>
      <c r="G20" s="58">
        <f>(1-Содержание!$D$12/100)*F20</f>
        <v>47696</v>
      </c>
      <c r="H20" s="56" t="s">
        <v>2210</v>
      </c>
    </row>
    <row r="21" spans="2:8" ht="126" x14ac:dyDescent="0.25">
      <c r="B21" s="174" t="s">
        <v>1935</v>
      </c>
      <c r="C21" s="9" t="s">
        <v>2199</v>
      </c>
      <c r="D21" s="174" t="s">
        <v>2200</v>
      </c>
      <c r="E21" s="9" t="s">
        <v>2193</v>
      </c>
      <c r="F21" s="58">
        <v>57390</v>
      </c>
      <c r="G21" s="58">
        <f>(1-Содержание!$D$12/100)*F21</f>
        <v>57390</v>
      </c>
      <c r="H21" s="59" t="s">
        <v>2214</v>
      </c>
    </row>
    <row r="22" spans="2:8" ht="126" x14ac:dyDescent="0.25">
      <c r="B22" s="174" t="s">
        <v>1935</v>
      </c>
      <c r="C22" s="9" t="s">
        <v>2199</v>
      </c>
      <c r="D22" s="174" t="s">
        <v>2200</v>
      </c>
      <c r="E22" s="9" t="s">
        <v>2206</v>
      </c>
      <c r="F22" s="58">
        <v>65200</v>
      </c>
      <c r="G22" s="58">
        <f>(1-Содержание!$D$12/100)*F22</f>
        <v>65200</v>
      </c>
      <c r="H22" s="59" t="s">
        <v>2213</v>
      </c>
    </row>
    <row r="24" spans="2:8" x14ac:dyDescent="0.25">
      <c r="D24" s="38"/>
    </row>
    <row r="42" spans="4:4" x14ac:dyDescent="0.25">
      <c r="D42" s="181" t="s">
        <v>236</v>
      </c>
    </row>
  </sheetData>
  <autoFilter ref="B13:B16" xr:uid="{00000000-0009-0000-0000-000004000000}"/>
  <mergeCells count="2">
    <mergeCell ref="B1:B12"/>
    <mergeCell ref="D10:G10"/>
  </mergeCells>
  <pageMargins left="0.7" right="0.7" top="0.75" bottom="0.75" header="0.3" footer="0.3"/>
  <pageSetup paperSize="9"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0:H87"/>
  <sheetViews>
    <sheetView topLeftCell="B1" zoomScale="70" zoomScaleNormal="70" workbookViewId="0">
      <selection activeCell="G14" sqref="G14"/>
    </sheetView>
  </sheetViews>
  <sheetFormatPr defaultColWidth="8.7109375" defaultRowHeight="15" x14ac:dyDescent="0.25"/>
  <cols>
    <col min="1" max="1" width="3.5703125" customWidth="1"/>
    <col min="2" max="2" width="36.28515625" style="8" customWidth="1"/>
    <col min="3" max="3" width="29" style="8" customWidth="1"/>
    <col min="4" max="4" width="21.28515625" style="8" customWidth="1"/>
    <col min="5" max="5" width="23.140625" style="8" customWidth="1"/>
    <col min="6" max="6" width="16.140625" style="8" customWidth="1"/>
    <col min="7" max="7" width="17.140625" customWidth="1"/>
    <col min="8" max="8" width="96" style="66" customWidth="1"/>
  </cols>
  <sheetData>
    <row r="10" spans="2:8" ht="21" x14ac:dyDescent="0.35">
      <c r="C10" s="254" t="s">
        <v>1937</v>
      </c>
      <c r="D10" s="254"/>
      <c r="E10" s="254"/>
      <c r="F10" s="254"/>
      <c r="G10" s="254"/>
    </row>
    <row r="12" spans="2:8" x14ac:dyDescent="0.25">
      <c r="E12" s="60"/>
      <c r="F12" s="48"/>
    </row>
    <row r="13" spans="2:8" ht="32.25" customHeight="1" x14ac:dyDescent="0.25">
      <c r="B13" s="79" t="s">
        <v>1264</v>
      </c>
      <c r="C13" s="79" t="s">
        <v>235</v>
      </c>
      <c r="D13" s="79" t="s">
        <v>4</v>
      </c>
      <c r="E13" s="79" t="s">
        <v>358</v>
      </c>
      <c r="F13" s="81" t="s">
        <v>1798</v>
      </c>
      <c r="G13" s="72" t="str">
        <f>CONCATENATE("Цена с учетом скидки ",Содержание!$D$12,"%")</f>
        <v>Цена с учетом скидки 0%</v>
      </c>
      <c r="H13" s="82" t="s">
        <v>675</v>
      </c>
    </row>
    <row r="14" spans="2:8" ht="75" x14ac:dyDescent="0.25">
      <c r="B14" s="20" t="s">
        <v>1938</v>
      </c>
      <c r="C14" s="4" t="s">
        <v>1939</v>
      </c>
      <c r="D14" s="4" t="s">
        <v>1940</v>
      </c>
      <c r="E14" s="4" t="s">
        <v>503</v>
      </c>
      <c r="F14" s="26">
        <v>38507.775000000001</v>
      </c>
      <c r="G14" s="61">
        <f>(1-Содержание!$D$12/100)*F14</f>
        <v>38507.775000000001</v>
      </c>
      <c r="H14" s="65" t="s">
        <v>1941</v>
      </c>
    </row>
    <row r="15" spans="2:8" ht="75" x14ac:dyDescent="0.25">
      <c r="B15" s="20" t="s">
        <v>1938</v>
      </c>
      <c r="C15" s="4" t="s">
        <v>1939</v>
      </c>
      <c r="D15" s="4" t="s">
        <v>1942</v>
      </c>
      <c r="E15" s="4" t="s">
        <v>504</v>
      </c>
      <c r="F15" s="26">
        <v>40875.032500000001</v>
      </c>
      <c r="G15" s="61">
        <f>(1-Содержание!$D$12/100)*F15</f>
        <v>40875.032500000001</v>
      </c>
      <c r="H15" s="65" t="s">
        <v>1943</v>
      </c>
    </row>
    <row r="16" spans="2:8" ht="75" x14ac:dyDescent="0.25">
      <c r="B16" s="20" t="s">
        <v>1938</v>
      </c>
      <c r="C16" s="4" t="s">
        <v>1939</v>
      </c>
      <c r="D16" s="4" t="s">
        <v>1944</v>
      </c>
      <c r="E16" s="4" t="s">
        <v>505</v>
      </c>
      <c r="F16" s="26">
        <v>40853.784166666657</v>
      </c>
      <c r="G16" s="61">
        <f>(1-Содержание!$D$12/100)*F16</f>
        <v>40853.784166666657</v>
      </c>
      <c r="H16" s="65" t="s">
        <v>1945</v>
      </c>
    </row>
    <row r="17" spans="2:8" ht="75" x14ac:dyDescent="0.25">
      <c r="B17" s="20" t="s">
        <v>1938</v>
      </c>
      <c r="C17" s="4" t="s">
        <v>1939</v>
      </c>
      <c r="D17" s="4" t="s">
        <v>1946</v>
      </c>
      <c r="E17" s="4" t="s">
        <v>506</v>
      </c>
      <c r="F17" s="26">
        <v>43321.488333333327</v>
      </c>
      <c r="G17" s="61">
        <f>(1-Содержание!$D$12/100)*F17</f>
        <v>43321.488333333327</v>
      </c>
      <c r="H17" s="65" t="s">
        <v>1947</v>
      </c>
    </row>
    <row r="18" spans="2:8" ht="75" x14ac:dyDescent="0.25">
      <c r="B18" s="20" t="s">
        <v>1938</v>
      </c>
      <c r="C18" s="4" t="s">
        <v>1939</v>
      </c>
      <c r="D18" s="4" t="s">
        <v>1948</v>
      </c>
      <c r="E18" s="4" t="s">
        <v>653</v>
      </c>
      <c r="F18" s="26">
        <v>47313.277499999997</v>
      </c>
      <c r="G18" s="61">
        <f>(1-Содержание!$D$12/100)*F18</f>
        <v>47313.277499999997</v>
      </c>
      <c r="H18" s="65" t="s">
        <v>1949</v>
      </c>
    </row>
    <row r="19" spans="2:8" ht="75" x14ac:dyDescent="0.25">
      <c r="B19" s="20" t="s">
        <v>1938</v>
      </c>
      <c r="C19" s="4" t="s">
        <v>1939</v>
      </c>
      <c r="D19" s="4" t="s">
        <v>1950</v>
      </c>
      <c r="E19" s="4" t="s">
        <v>654</v>
      </c>
      <c r="F19" s="26">
        <v>50125.784166666657</v>
      </c>
      <c r="G19" s="61">
        <f>(1-Содержание!$D$12/100)*F19</f>
        <v>50125.784166666657</v>
      </c>
      <c r="H19" s="65" t="s">
        <v>1951</v>
      </c>
    </row>
    <row r="20" spans="2:8" ht="75" x14ac:dyDescent="0.25">
      <c r="B20" s="20" t="s">
        <v>1938</v>
      </c>
      <c r="C20" s="4" t="s">
        <v>1939</v>
      </c>
      <c r="D20" s="4" t="s">
        <v>1952</v>
      </c>
      <c r="E20" s="4" t="s">
        <v>655</v>
      </c>
      <c r="F20" s="26">
        <v>49165.745833333327</v>
      </c>
      <c r="G20" s="61">
        <f>(1-Содержание!$D$12/100)*F20</f>
        <v>49165.745833333327</v>
      </c>
      <c r="H20" s="65" t="s">
        <v>1953</v>
      </c>
    </row>
    <row r="21" spans="2:8" ht="75" x14ac:dyDescent="0.25">
      <c r="B21" s="20" t="s">
        <v>1938</v>
      </c>
      <c r="C21" s="4" t="s">
        <v>1939</v>
      </c>
      <c r="D21" s="4" t="s">
        <v>1954</v>
      </c>
      <c r="E21" s="4" t="s">
        <v>656</v>
      </c>
      <c r="F21" s="26">
        <v>52187.838333333326</v>
      </c>
      <c r="G21" s="61">
        <f>(1-Содержание!$D$12/100)*F21</f>
        <v>52187.838333333326</v>
      </c>
      <c r="H21" s="65" t="s">
        <v>1955</v>
      </c>
    </row>
    <row r="22" spans="2:8" ht="75" x14ac:dyDescent="0.25">
      <c r="B22" s="20" t="s">
        <v>1938</v>
      </c>
      <c r="C22" s="4" t="s">
        <v>1939</v>
      </c>
      <c r="D22" s="4" t="s">
        <v>1956</v>
      </c>
      <c r="E22" s="4" t="s">
        <v>657</v>
      </c>
      <c r="F22" s="26">
        <v>51014.35083333333</v>
      </c>
      <c r="G22" s="61">
        <f>(1-Содержание!$D$12/100)*F22</f>
        <v>51014.35083333333</v>
      </c>
      <c r="H22" s="65" t="s">
        <v>1957</v>
      </c>
    </row>
    <row r="23" spans="2:8" ht="75" x14ac:dyDescent="0.25">
      <c r="B23" s="20" t="s">
        <v>1938</v>
      </c>
      <c r="C23" s="4" t="s">
        <v>1939</v>
      </c>
      <c r="D23" s="4" t="s">
        <v>1958</v>
      </c>
      <c r="E23" s="4" t="s">
        <v>658</v>
      </c>
      <c r="F23" s="26">
        <v>54249.892499999987</v>
      </c>
      <c r="G23" s="61">
        <f>(1-Содержание!$D$12/100)*F23</f>
        <v>54249.892499999987</v>
      </c>
      <c r="H23" s="65" t="s">
        <v>1959</v>
      </c>
    </row>
    <row r="24" spans="2:8" ht="75" x14ac:dyDescent="0.25">
      <c r="B24" s="20" t="s">
        <v>1938</v>
      </c>
      <c r="C24" s="4" t="s">
        <v>1939</v>
      </c>
      <c r="D24" s="4" t="s">
        <v>1960</v>
      </c>
      <c r="E24" s="4" t="s">
        <v>659</v>
      </c>
      <c r="F24" s="26">
        <v>53993.946666666663</v>
      </c>
      <c r="G24" s="61">
        <f>(1-Содержание!$D$12/100)*F24</f>
        <v>53993.946666666663</v>
      </c>
      <c r="H24" s="65" t="s">
        <v>1961</v>
      </c>
    </row>
    <row r="25" spans="2:8" ht="75" x14ac:dyDescent="0.25">
      <c r="B25" s="20" t="s">
        <v>1938</v>
      </c>
      <c r="C25" s="4" t="s">
        <v>1939</v>
      </c>
      <c r="D25" s="4" t="s">
        <v>1962</v>
      </c>
      <c r="E25" s="4" t="s">
        <v>660</v>
      </c>
      <c r="F25" s="26">
        <v>57243.97583333333</v>
      </c>
      <c r="G25" s="61">
        <f>(1-Содержание!$D$12/100)*F25</f>
        <v>57243.97583333333</v>
      </c>
      <c r="H25" s="65" t="s">
        <v>1963</v>
      </c>
    </row>
    <row r="26" spans="2:8" ht="75" x14ac:dyDescent="0.25">
      <c r="B26" s="20" t="s">
        <v>1938</v>
      </c>
      <c r="C26" s="4" t="s">
        <v>1939</v>
      </c>
      <c r="D26" s="4" t="s">
        <v>1964</v>
      </c>
      <c r="E26" s="4" t="s">
        <v>661</v>
      </c>
      <c r="F26" s="26">
        <v>56968.713333333326</v>
      </c>
      <c r="G26" s="61">
        <f>(1-Содержание!$D$12/100)*F26</f>
        <v>56968.713333333326</v>
      </c>
      <c r="H26" s="65" t="s">
        <v>1965</v>
      </c>
    </row>
    <row r="27" spans="2:8" ht="75" x14ac:dyDescent="0.25">
      <c r="B27" s="20" t="s">
        <v>1938</v>
      </c>
      <c r="C27" s="4" t="s">
        <v>1939</v>
      </c>
      <c r="D27" s="4" t="s">
        <v>1966</v>
      </c>
      <c r="E27" s="4" t="s">
        <v>662</v>
      </c>
      <c r="F27" s="26">
        <v>60239.025000000001</v>
      </c>
      <c r="G27" s="61">
        <f>(1-Содержание!$D$12/100)*F27</f>
        <v>60239.025000000001</v>
      </c>
      <c r="H27" s="65" t="s">
        <v>1961</v>
      </c>
    </row>
    <row r="28" spans="2:8" ht="75" x14ac:dyDescent="0.25">
      <c r="B28" s="20" t="s">
        <v>1938</v>
      </c>
      <c r="C28" s="4" t="s">
        <v>1939</v>
      </c>
      <c r="D28" s="4" t="s">
        <v>1967</v>
      </c>
      <c r="E28" s="4" t="s">
        <v>663</v>
      </c>
      <c r="F28" s="26">
        <v>58524.67083333333</v>
      </c>
      <c r="G28" s="61">
        <f>(1-Содержание!$D$12/100)*F28</f>
        <v>58524.67083333333</v>
      </c>
      <c r="H28" s="65" t="s">
        <v>1968</v>
      </c>
    </row>
    <row r="29" spans="2:8" ht="75" x14ac:dyDescent="0.25">
      <c r="B29" s="20" t="s">
        <v>1938</v>
      </c>
      <c r="C29" s="4" t="s">
        <v>1939</v>
      </c>
      <c r="D29" s="4" t="s">
        <v>1969</v>
      </c>
      <c r="E29" s="4" t="s">
        <v>664</v>
      </c>
      <c r="F29" s="26">
        <v>62383.174999999996</v>
      </c>
      <c r="G29" s="61">
        <f>(1-Содержание!$D$12/100)*F29</f>
        <v>62383.174999999996</v>
      </c>
      <c r="H29" s="65" t="s">
        <v>1970</v>
      </c>
    </row>
    <row r="30" spans="2:8" ht="75" x14ac:dyDescent="0.25">
      <c r="B30" s="20" t="s">
        <v>1938</v>
      </c>
      <c r="C30" s="4" t="s">
        <v>1939</v>
      </c>
      <c r="D30" s="4" t="s">
        <v>1971</v>
      </c>
      <c r="E30" s="4" t="s">
        <v>665</v>
      </c>
      <c r="F30" s="26">
        <v>65926.81749999999</v>
      </c>
      <c r="G30" s="61">
        <f>(1-Содержание!$D$12/100)*F30</f>
        <v>65926.81749999999</v>
      </c>
      <c r="H30" s="65" t="s">
        <v>1972</v>
      </c>
    </row>
    <row r="31" spans="2:8" ht="75" x14ac:dyDescent="0.25">
      <c r="B31" s="20" t="s">
        <v>1938</v>
      </c>
      <c r="C31" s="4" t="s">
        <v>1939</v>
      </c>
      <c r="D31" s="4" t="s">
        <v>1973</v>
      </c>
      <c r="E31" s="4" t="s">
        <v>666</v>
      </c>
      <c r="F31" s="26">
        <v>70339.709999999992</v>
      </c>
      <c r="G31" s="61">
        <f>(1-Содержание!$D$12/100)*F31</f>
        <v>70339.709999999992</v>
      </c>
      <c r="H31" s="65" t="s">
        <v>1974</v>
      </c>
    </row>
    <row r="32" spans="2:8" ht="75" x14ac:dyDescent="0.25">
      <c r="B32" s="20" t="s">
        <v>1938</v>
      </c>
      <c r="C32" s="4" t="s">
        <v>1939</v>
      </c>
      <c r="D32" s="4" t="s">
        <v>1975</v>
      </c>
      <c r="E32" s="4" t="s">
        <v>667</v>
      </c>
      <c r="F32" s="26">
        <v>68045.85583333332</v>
      </c>
      <c r="G32" s="61">
        <f>(1-Содержание!$D$12/100)*F32</f>
        <v>68045.85583333332</v>
      </c>
      <c r="H32" s="65" t="s">
        <v>1976</v>
      </c>
    </row>
    <row r="33" spans="2:8" ht="75" x14ac:dyDescent="0.25">
      <c r="B33" s="20" t="s">
        <v>1938</v>
      </c>
      <c r="C33" s="4" t="s">
        <v>1939</v>
      </c>
      <c r="D33" s="4" t="s">
        <v>1977</v>
      </c>
      <c r="E33" s="4" t="s">
        <v>668</v>
      </c>
      <c r="F33" s="26">
        <v>72597.828333333324</v>
      </c>
      <c r="G33" s="61">
        <f>(1-Содержание!$D$12/100)*F33</f>
        <v>72597.828333333324</v>
      </c>
      <c r="H33" s="65" t="s">
        <v>1978</v>
      </c>
    </row>
    <row r="34" spans="2:8" ht="75" x14ac:dyDescent="0.25">
      <c r="B34" s="20" t="s">
        <v>1938</v>
      </c>
      <c r="C34" s="4" t="s">
        <v>1939</v>
      </c>
      <c r="D34" s="4" t="s">
        <v>1979</v>
      </c>
      <c r="E34" s="4" t="s">
        <v>669</v>
      </c>
      <c r="F34" s="26">
        <v>70163.92833333333</v>
      </c>
      <c r="G34" s="61">
        <f>(1-Содержание!$D$12/100)*F34</f>
        <v>70163.92833333333</v>
      </c>
      <c r="H34" s="65" t="s">
        <v>1980</v>
      </c>
    </row>
    <row r="35" spans="2:8" ht="75" x14ac:dyDescent="0.25">
      <c r="B35" s="62" t="s">
        <v>1938</v>
      </c>
      <c r="C35" s="63" t="s">
        <v>1939</v>
      </c>
      <c r="D35" s="63" t="s">
        <v>1981</v>
      </c>
      <c r="E35" s="63" t="s">
        <v>670</v>
      </c>
      <c r="F35" s="64">
        <v>74851.117499999993</v>
      </c>
      <c r="G35" s="61">
        <f>(1-Содержание!$D$12/100)*F35</f>
        <v>74851.117499999993</v>
      </c>
      <c r="H35" s="65" t="s">
        <v>1982</v>
      </c>
    </row>
    <row r="36" spans="2:8" ht="75" x14ac:dyDescent="0.25">
      <c r="B36" s="20" t="s">
        <v>1983</v>
      </c>
      <c r="C36" s="4" t="s">
        <v>1984</v>
      </c>
      <c r="D36" s="4" t="s">
        <v>1985</v>
      </c>
      <c r="E36" s="4" t="s">
        <v>499</v>
      </c>
      <c r="F36" s="26">
        <v>31804.891666666663</v>
      </c>
      <c r="G36" s="61">
        <f>(1-Содержание!$D$12/100)*F36</f>
        <v>31804.891666666663</v>
      </c>
      <c r="H36" s="65" t="s">
        <v>1986</v>
      </c>
    </row>
    <row r="37" spans="2:8" ht="75" x14ac:dyDescent="0.25">
      <c r="B37" s="20" t="s">
        <v>1983</v>
      </c>
      <c r="C37" s="4" t="s">
        <v>1984</v>
      </c>
      <c r="D37" s="4" t="s">
        <v>1987</v>
      </c>
      <c r="E37" s="4" t="s">
        <v>500</v>
      </c>
      <c r="F37" s="26">
        <v>33740.421666666662</v>
      </c>
      <c r="G37" s="61">
        <f>(1-Содержание!$D$12/100)*F37</f>
        <v>33740.421666666662</v>
      </c>
      <c r="H37" s="65" t="s">
        <v>1988</v>
      </c>
    </row>
    <row r="38" spans="2:8" ht="75" x14ac:dyDescent="0.25">
      <c r="B38" s="20" t="s">
        <v>1983</v>
      </c>
      <c r="C38" s="4" t="s">
        <v>1984</v>
      </c>
      <c r="D38" s="4" t="s">
        <v>1989</v>
      </c>
      <c r="E38" s="4" t="s">
        <v>501</v>
      </c>
      <c r="F38" s="26">
        <v>34017.61583333333</v>
      </c>
      <c r="G38" s="61">
        <f>(1-Содержание!$D$12/100)*F38</f>
        <v>34017.61583333333</v>
      </c>
      <c r="H38" s="65" t="s">
        <v>1990</v>
      </c>
    </row>
    <row r="39" spans="2:8" ht="75" x14ac:dyDescent="0.25">
      <c r="B39" s="20" t="s">
        <v>1983</v>
      </c>
      <c r="C39" s="4" t="s">
        <v>1984</v>
      </c>
      <c r="D39" s="4" t="s">
        <v>1991</v>
      </c>
      <c r="E39" s="4" t="s">
        <v>502</v>
      </c>
      <c r="F39" s="26">
        <v>37142.086666666662</v>
      </c>
      <c r="G39" s="61">
        <f>(1-Содержание!$D$12/100)*F39</f>
        <v>37142.086666666662</v>
      </c>
      <c r="H39" s="65" t="s">
        <v>1992</v>
      </c>
    </row>
    <row r="40" spans="2:8" ht="75" x14ac:dyDescent="0.25">
      <c r="B40" s="20" t="s">
        <v>1983</v>
      </c>
      <c r="C40" s="4" t="s">
        <v>1984</v>
      </c>
      <c r="D40" s="4" t="s">
        <v>1993</v>
      </c>
      <c r="E40" s="4" t="s">
        <v>503</v>
      </c>
      <c r="F40" s="26">
        <v>36236.135000000002</v>
      </c>
      <c r="G40" s="61">
        <f>(1-Содержание!$D$12/100)*F40</f>
        <v>36236.135000000002</v>
      </c>
      <c r="H40" s="65" t="s">
        <v>1994</v>
      </c>
    </row>
    <row r="41" spans="2:8" ht="75" x14ac:dyDescent="0.25">
      <c r="B41" s="20" t="s">
        <v>1983</v>
      </c>
      <c r="C41" s="4" t="s">
        <v>1984</v>
      </c>
      <c r="D41" s="4" t="s">
        <v>1995</v>
      </c>
      <c r="E41" s="4" t="s">
        <v>504</v>
      </c>
      <c r="F41" s="26">
        <v>39577.918333333328</v>
      </c>
      <c r="G41" s="61">
        <f>(1-Содержание!$D$12/100)*F41</f>
        <v>39577.918333333328</v>
      </c>
      <c r="H41" s="65" t="s">
        <v>1996</v>
      </c>
    </row>
    <row r="42" spans="2:8" ht="75" x14ac:dyDescent="0.25">
      <c r="B42" s="20" t="s">
        <v>1983</v>
      </c>
      <c r="C42" s="4" t="s">
        <v>1984</v>
      </c>
      <c r="D42" s="4" t="s">
        <v>1997</v>
      </c>
      <c r="E42" s="4" t="s">
        <v>505</v>
      </c>
      <c r="F42" s="26">
        <v>38800.422500000001</v>
      </c>
      <c r="G42" s="61">
        <f>(1-Содержание!$D$12/100)*F42</f>
        <v>38800.422500000001</v>
      </c>
      <c r="H42" s="65" t="s">
        <v>1998</v>
      </c>
    </row>
    <row r="43" spans="2:8" ht="75" x14ac:dyDescent="0.25">
      <c r="B43" s="20" t="s">
        <v>1983</v>
      </c>
      <c r="C43" s="4" t="s">
        <v>1984</v>
      </c>
      <c r="D43" s="4" t="s">
        <v>1999</v>
      </c>
      <c r="E43" s="4" t="s">
        <v>506</v>
      </c>
      <c r="F43" s="26">
        <v>42369.176666666659</v>
      </c>
      <c r="G43" s="61">
        <f>(1-Содержание!$D$12/100)*F43</f>
        <v>42369.176666666659</v>
      </c>
      <c r="H43" s="65" t="s">
        <v>2000</v>
      </c>
    </row>
    <row r="44" spans="2:8" ht="75" x14ac:dyDescent="0.25">
      <c r="B44" s="20" t="s">
        <v>1983</v>
      </c>
      <c r="C44" s="4" t="s">
        <v>1984</v>
      </c>
      <c r="D44" s="4" t="s">
        <v>2001</v>
      </c>
      <c r="E44" s="4" t="s">
        <v>653</v>
      </c>
      <c r="F44" s="26">
        <v>41360.846666666657</v>
      </c>
      <c r="G44" s="61">
        <f>(1-Содержание!$D$12/100)*F44</f>
        <v>41360.846666666657</v>
      </c>
      <c r="H44" s="65" t="s">
        <v>2002</v>
      </c>
    </row>
    <row r="45" spans="2:8" ht="75" x14ac:dyDescent="0.25">
      <c r="B45" s="20" t="s">
        <v>1983</v>
      </c>
      <c r="C45" s="4" t="s">
        <v>1984</v>
      </c>
      <c r="D45" s="4" t="s">
        <v>2003</v>
      </c>
      <c r="E45" s="4" t="s">
        <v>654</v>
      </c>
      <c r="F45" s="26">
        <v>45155.605833333328</v>
      </c>
      <c r="G45" s="61">
        <f>(1-Содержание!$D$12/100)*F45</f>
        <v>45155.605833333328</v>
      </c>
      <c r="H45" s="65" t="s">
        <v>2004</v>
      </c>
    </row>
    <row r="46" spans="2:8" ht="75" x14ac:dyDescent="0.25">
      <c r="B46" s="20" t="s">
        <v>1983</v>
      </c>
      <c r="C46" s="4" t="s">
        <v>1984</v>
      </c>
      <c r="D46" s="4" t="s">
        <v>2005</v>
      </c>
      <c r="E46" s="4" t="s">
        <v>655</v>
      </c>
      <c r="F46" s="26">
        <v>43581.297500000001</v>
      </c>
      <c r="G46" s="61">
        <f>(1-Содержание!$D$12/100)*F46</f>
        <v>43581.297500000001</v>
      </c>
      <c r="H46" s="65" t="s">
        <v>2006</v>
      </c>
    </row>
    <row r="47" spans="2:8" ht="75" x14ac:dyDescent="0.25">
      <c r="B47" s="20" t="s">
        <v>1983</v>
      </c>
      <c r="C47" s="4" t="s">
        <v>1984</v>
      </c>
      <c r="D47" s="4" t="s">
        <v>2007</v>
      </c>
      <c r="E47" s="4" t="s">
        <v>656</v>
      </c>
      <c r="F47" s="26">
        <v>47712.166666666657</v>
      </c>
      <c r="G47" s="61">
        <f>(1-Содержание!$D$12/100)*F47</f>
        <v>47712.166666666657</v>
      </c>
      <c r="H47" s="65" t="s">
        <v>2008</v>
      </c>
    </row>
    <row r="48" spans="2:8" ht="75" x14ac:dyDescent="0.25">
      <c r="B48" s="20" t="s">
        <v>1983</v>
      </c>
      <c r="C48" s="4" t="s">
        <v>1984</v>
      </c>
      <c r="D48" s="4" t="s">
        <v>2009</v>
      </c>
      <c r="E48" s="4" t="s">
        <v>657</v>
      </c>
      <c r="F48" s="26">
        <v>45797.885000000002</v>
      </c>
      <c r="G48" s="61">
        <f>(1-Содержание!$D$12/100)*F48</f>
        <v>45797.885000000002</v>
      </c>
      <c r="H48" s="65" t="s">
        <v>2010</v>
      </c>
    </row>
    <row r="49" spans="2:8" ht="75" x14ac:dyDescent="0.25">
      <c r="B49" s="20" t="s">
        <v>1983</v>
      </c>
      <c r="C49" s="4" t="s">
        <v>1984</v>
      </c>
      <c r="D49" s="4" t="s">
        <v>2011</v>
      </c>
      <c r="E49" s="4" t="s">
        <v>658</v>
      </c>
      <c r="F49" s="26">
        <v>50263.898333333324</v>
      </c>
      <c r="G49" s="61">
        <f>(1-Содержание!$D$12/100)*F49</f>
        <v>50263.898333333324</v>
      </c>
      <c r="H49" s="65" t="s">
        <v>2012</v>
      </c>
    </row>
    <row r="50" spans="2:8" ht="75" x14ac:dyDescent="0.25">
      <c r="B50" s="20" t="s">
        <v>1983</v>
      </c>
      <c r="C50" s="4" t="s">
        <v>1984</v>
      </c>
      <c r="D50" s="4" t="s">
        <v>2013</v>
      </c>
      <c r="E50" s="4" t="s">
        <v>659</v>
      </c>
      <c r="F50" s="26">
        <v>48368.933333333327</v>
      </c>
      <c r="G50" s="61">
        <f>(1-Содержание!$D$12/100)*F50</f>
        <v>48368.933333333327</v>
      </c>
      <c r="H50" s="65" t="s">
        <v>2014</v>
      </c>
    </row>
    <row r="51" spans="2:8" ht="75" x14ac:dyDescent="0.25">
      <c r="B51" s="20" t="s">
        <v>1983</v>
      </c>
      <c r="C51" s="4" t="s">
        <v>1984</v>
      </c>
      <c r="D51" s="4" t="s">
        <v>2015</v>
      </c>
      <c r="E51" s="4" t="s">
        <v>660</v>
      </c>
      <c r="F51" s="26">
        <v>52701.66166666666</v>
      </c>
      <c r="G51" s="61">
        <f>(1-Содержание!$D$12/100)*F51</f>
        <v>52701.66166666666</v>
      </c>
      <c r="H51" s="65" t="s">
        <v>2016</v>
      </c>
    </row>
    <row r="52" spans="2:8" ht="75" x14ac:dyDescent="0.25">
      <c r="B52" s="20" t="s">
        <v>1983</v>
      </c>
      <c r="C52" s="4" t="s">
        <v>1984</v>
      </c>
      <c r="D52" s="4" t="s">
        <v>2017</v>
      </c>
      <c r="E52" s="4" t="s">
        <v>661</v>
      </c>
      <c r="F52" s="26">
        <v>50939.981666666659</v>
      </c>
      <c r="G52" s="61">
        <f>(1-Содержание!$D$12/100)*F52</f>
        <v>50939.981666666659</v>
      </c>
      <c r="H52" s="65" t="s">
        <v>2018</v>
      </c>
    </row>
    <row r="53" spans="2:8" ht="75" x14ac:dyDescent="0.25">
      <c r="B53" s="20" t="s">
        <v>1983</v>
      </c>
      <c r="C53" s="4" t="s">
        <v>1984</v>
      </c>
      <c r="D53" s="4" t="s">
        <v>2019</v>
      </c>
      <c r="E53" s="4" t="s">
        <v>662</v>
      </c>
      <c r="F53" s="26">
        <v>55137.493333333332</v>
      </c>
      <c r="G53" s="61">
        <f>(1-Содержание!$D$12/100)*F53</f>
        <v>55137.493333333332</v>
      </c>
      <c r="H53" s="65" t="s">
        <v>2020</v>
      </c>
    </row>
    <row r="54" spans="2:8" ht="75" x14ac:dyDescent="0.25">
      <c r="B54" s="20" t="s">
        <v>1983</v>
      </c>
      <c r="C54" s="4" t="s">
        <v>1984</v>
      </c>
      <c r="D54" s="4" t="s">
        <v>2021</v>
      </c>
      <c r="E54" s="4" t="s">
        <v>663</v>
      </c>
      <c r="F54" s="26">
        <v>52725.807499999995</v>
      </c>
      <c r="G54" s="61">
        <f>(1-Содержание!$D$12/100)*F54</f>
        <v>52725.807499999995</v>
      </c>
      <c r="H54" s="65" t="s">
        <v>2022</v>
      </c>
    </row>
    <row r="55" spans="2:8" ht="75" x14ac:dyDescent="0.25">
      <c r="B55" s="20" t="s">
        <v>1983</v>
      </c>
      <c r="C55" s="4" t="s">
        <v>1984</v>
      </c>
      <c r="D55" s="4" t="s">
        <v>2023</v>
      </c>
      <c r="E55" s="4" t="s">
        <v>664</v>
      </c>
      <c r="F55" s="26">
        <v>58763.231666666659</v>
      </c>
      <c r="G55" s="61">
        <f>(1-Содержание!$D$12/100)*F55</f>
        <v>58763.231666666659</v>
      </c>
      <c r="H55" s="65" t="s">
        <v>2024</v>
      </c>
    </row>
    <row r="56" spans="2:8" ht="75" x14ac:dyDescent="0.25">
      <c r="B56" s="20" t="s">
        <v>1983</v>
      </c>
      <c r="C56" s="4" t="s">
        <v>1984</v>
      </c>
      <c r="D56" s="4" t="s">
        <v>2025</v>
      </c>
      <c r="E56" s="4" t="s">
        <v>665</v>
      </c>
      <c r="F56" s="26">
        <v>59738.723333333321</v>
      </c>
      <c r="G56" s="61">
        <f>(1-Содержание!$D$12/100)*F56</f>
        <v>59738.723333333321</v>
      </c>
      <c r="H56" s="65" t="s">
        <v>2026</v>
      </c>
    </row>
    <row r="57" spans="2:8" ht="75" x14ac:dyDescent="0.25">
      <c r="B57" s="20" t="s">
        <v>1983</v>
      </c>
      <c r="C57" s="4" t="s">
        <v>1984</v>
      </c>
      <c r="D57" s="4" t="s">
        <v>2027</v>
      </c>
      <c r="E57" s="4" t="s">
        <v>666</v>
      </c>
      <c r="F57" s="26">
        <v>68106.703333333324</v>
      </c>
      <c r="G57" s="61">
        <f>(1-Содержание!$D$12/100)*F57</f>
        <v>68106.703333333324</v>
      </c>
      <c r="H57" s="65" t="s">
        <v>2028</v>
      </c>
    </row>
    <row r="58" spans="2:8" ht="75" x14ac:dyDescent="0.25">
      <c r="B58" s="20" t="s">
        <v>1983</v>
      </c>
      <c r="C58" s="4" t="s">
        <v>1984</v>
      </c>
      <c r="D58" s="4" t="s">
        <v>2029</v>
      </c>
      <c r="E58" s="4" t="s">
        <v>667</v>
      </c>
      <c r="F58" s="26">
        <v>62389.935833333322</v>
      </c>
      <c r="G58" s="61">
        <f>(1-Содержание!$D$12/100)*F58</f>
        <v>62389.935833333322</v>
      </c>
      <c r="H58" s="65" t="s">
        <v>2030</v>
      </c>
    </row>
    <row r="59" spans="2:8" ht="75" x14ac:dyDescent="0.25">
      <c r="B59" s="20" t="s">
        <v>1983</v>
      </c>
      <c r="C59" s="4" t="s">
        <v>1984</v>
      </c>
      <c r="D59" s="4" t="s">
        <v>2031</v>
      </c>
      <c r="E59" s="4" t="s">
        <v>668</v>
      </c>
      <c r="F59" s="26">
        <v>69657.831666666665</v>
      </c>
      <c r="G59" s="61">
        <f>(1-Содержание!$D$12/100)*F59</f>
        <v>69657.831666666665</v>
      </c>
      <c r="H59" s="65" t="s">
        <v>2032</v>
      </c>
    </row>
    <row r="60" spans="2:8" ht="75" x14ac:dyDescent="0.25">
      <c r="B60" s="20" t="s">
        <v>1983</v>
      </c>
      <c r="C60" s="4" t="s">
        <v>1984</v>
      </c>
      <c r="D60" s="4" t="s">
        <v>2033</v>
      </c>
      <c r="E60" s="4" t="s">
        <v>669</v>
      </c>
      <c r="F60" s="26">
        <v>65727.855833333335</v>
      </c>
      <c r="G60" s="61">
        <f>(1-Содержание!$D$12/100)*F60</f>
        <v>65727.855833333335</v>
      </c>
      <c r="H60" s="65" t="s">
        <v>2034</v>
      </c>
    </row>
    <row r="61" spans="2:8" ht="75" x14ac:dyDescent="0.25">
      <c r="B61" s="20" t="s">
        <v>1983</v>
      </c>
      <c r="C61" s="4" t="s">
        <v>1984</v>
      </c>
      <c r="D61" s="4" t="s">
        <v>2035</v>
      </c>
      <c r="E61" s="4" t="s">
        <v>670</v>
      </c>
      <c r="F61" s="26">
        <v>71200.267500000002</v>
      </c>
      <c r="G61" s="61">
        <f>(1-Содержание!$D$12/100)*F61</f>
        <v>71200.267500000002</v>
      </c>
      <c r="H61" s="65" t="s">
        <v>2036</v>
      </c>
    </row>
    <row r="62" spans="2:8" ht="75" x14ac:dyDescent="0.25">
      <c r="B62" s="20" t="s">
        <v>2037</v>
      </c>
      <c r="C62" s="4" t="s">
        <v>2038</v>
      </c>
      <c r="D62" s="4" t="s">
        <v>2039</v>
      </c>
      <c r="E62" s="4" t="s">
        <v>499</v>
      </c>
      <c r="F62" s="26">
        <v>26718.813333333328</v>
      </c>
      <c r="G62" s="61">
        <f>(1-Содержание!$D$12/100)*F62</f>
        <v>26718.813333333328</v>
      </c>
      <c r="H62" s="65" t="s">
        <v>2040</v>
      </c>
    </row>
    <row r="63" spans="2:8" ht="75" x14ac:dyDescent="0.25">
      <c r="B63" s="20" t="s">
        <v>2037</v>
      </c>
      <c r="C63" s="4" t="s">
        <v>2038</v>
      </c>
      <c r="D63" s="4" t="s">
        <v>2041</v>
      </c>
      <c r="E63" s="4" t="s">
        <v>500</v>
      </c>
      <c r="F63" s="26">
        <v>29832.66</v>
      </c>
      <c r="G63" s="61">
        <f>(1-Содержание!$D$12/100)*F63</f>
        <v>29832.66</v>
      </c>
      <c r="H63" s="65" t="s">
        <v>2042</v>
      </c>
    </row>
    <row r="64" spans="2:8" ht="75" x14ac:dyDescent="0.25">
      <c r="B64" s="20" t="s">
        <v>2037</v>
      </c>
      <c r="C64" s="4" t="s">
        <v>2038</v>
      </c>
      <c r="D64" s="4" t="s">
        <v>2043</v>
      </c>
      <c r="E64" s="4" t="s">
        <v>501</v>
      </c>
      <c r="F64" s="26">
        <v>27429.666666666664</v>
      </c>
      <c r="G64" s="61">
        <f>(1-Содержание!$D$12/100)*F64</f>
        <v>27429.666666666664</v>
      </c>
      <c r="H64" s="65" t="s">
        <v>2044</v>
      </c>
    </row>
    <row r="65" spans="2:8" ht="75" x14ac:dyDescent="0.25">
      <c r="B65" s="20" t="s">
        <v>2037</v>
      </c>
      <c r="C65" s="4" t="s">
        <v>2038</v>
      </c>
      <c r="D65" s="4" t="s">
        <v>2045</v>
      </c>
      <c r="E65" s="4" t="s">
        <v>502</v>
      </c>
      <c r="F65" s="26">
        <v>30543.513333333329</v>
      </c>
      <c r="G65" s="61">
        <f>(1-Содержание!$D$12/100)*F65</f>
        <v>30543.513333333329</v>
      </c>
      <c r="H65" s="65" t="s">
        <v>2046</v>
      </c>
    </row>
    <row r="66" spans="2:8" ht="75" x14ac:dyDescent="0.25">
      <c r="B66" s="20" t="s">
        <v>2037</v>
      </c>
      <c r="C66" s="4" t="s">
        <v>2038</v>
      </c>
      <c r="D66" s="4" t="s">
        <v>2047</v>
      </c>
      <c r="E66" s="4" t="s">
        <v>503</v>
      </c>
      <c r="F66" s="26">
        <v>28138.58833333333</v>
      </c>
      <c r="G66" s="61">
        <f>(1-Содержание!$D$12/100)*F66</f>
        <v>28138.58833333333</v>
      </c>
      <c r="H66" s="65" t="s">
        <v>2048</v>
      </c>
    </row>
    <row r="67" spans="2:8" ht="75" x14ac:dyDescent="0.25">
      <c r="B67" s="20" t="s">
        <v>2037</v>
      </c>
      <c r="C67" s="4" t="s">
        <v>2038</v>
      </c>
      <c r="D67" s="4" t="s">
        <v>2049</v>
      </c>
      <c r="E67" s="4" t="s">
        <v>504</v>
      </c>
      <c r="F67" s="26">
        <v>31254.366666666665</v>
      </c>
      <c r="G67" s="61">
        <f>(1-Содержание!$D$12/100)*F67</f>
        <v>31254.366666666665</v>
      </c>
      <c r="H67" s="65" t="s">
        <v>2050</v>
      </c>
    </row>
    <row r="68" spans="2:8" ht="75" x14ac:dyDescent="0.25">
      <c r="B68" s="20" t="s">
        <v>2037</v>
      </c>
      <c r="C68" s="4" t="s">
        <v>2038</v>
      </c>
      <c r="D68" s="4" t="s">
        <v>2051</v>
      </c>
      <c r="E68" s="4" t="s">
        <v>505</v>
      </c>
      <c r="F68" s="26">
        <v>28851.373333333329</v>
      </c>
      <c r="G68" s="61">
        <f>(1-Содержание!$D$12/100)*F68</f>
        <v>28851.373333333329</v>
      </c>
      <c r="H68" s="65" t="s">
        <v>2052</v>
      </c>
    </row>
    <row r="69" spans="2:8" ht="75" x14ac:dyDescent="0.25">
      <c r="B69" s="20" t="s">
        <v>2037</v>
      </c>
      <c r="C69" s="4" t="s">
        <v>2038</v>
      </c>
      <c r="D69" s="4" t="s">
        <v>2053</v>
      </c>
      <c r="E69" s="4" t="s">
        <v>506</v>
      </c>
      <c r="F69" s="26">
        <v>31961.356666666663</v>
      </c>
      <c r="G69" s="61">
        <f>(1-Содержание!$D$12/100)*F69</f>
        <v>31961.356666666663</v>
      </c>
      <c r="H69" s="65" t="s">
        <v>2054</v>
      </c>
    </row>
    <row r="70" spans="2:8" ht="75" x14ac:dyDescent="0.25">
      <c r="B70" s="20" t="s">
        <v>2037</v>
      </c>
      <c r="C70" s="4" t="s">
        <v>2038</v>
      </c>
      <c r="D70" s="4" t="s">
        <v>2055</v>
      </c>
      <c r="E70" s="4" t="s">
        <v>653</v>
      </c>
      <c r="F70" s="26">
        <v>32251.106666666663</v>
      </c>
      <c r="G70" s="61">
        <f>(1-Содержание!$D$12/100)*F70</f>
        <v>32251.106666666663</v>
      </c>
      <c r="H70" s="65" t="s">
        <v>2056</v>
      </c>
    </row>
    <row r="71" spans="2:8" ht="75" x14ac:dyDescent="0.25">
      <c r="B71" s="20" t="s">
        <v>2037</v>
      </c>
      <c r="C71" s="4" t="s">
        <v>2038</v>
      </c>
      <c r="D71" s="4" t="s">
        <v>2057</v>
      </c>
      <c r="E71" s="4" t="s">
        <v>654</v>
      </c>
      <c r="F71" s="26">
        <v>35636.352500000001</v>
      </c>
      <c r="G71" s="61">
        <f>(1-Содержание!$D$12/100)*F71</f>
        <v>35636.352500000001</v>
      </c>
      <c r="H71" s="65" t="s">
        <v>2058</v>
      </c>
    </row>
    <row r="72" spans="2:8" ht="75" x14ac:dyDescent="0.25">
      <c r="B72" s="20" t="s">
        <v>2037</v>
      </c>
      <c r="C72" s="4" t="s">
        <v>2038</v>
      </c>
      <c r="D72" s="4" t="s">
        <v>2059</v>
      </c>
      <c r="E72" s="4" t="s">
        <v>655</v>
      </c>
      <c r="F72" s="26">
        <v>34898.455833333326</v>
      </c>
      <c r="G72" s="61">
        <f>(1-Содержание!$D$12/100)*F72</f>
        <v>34898.455833333326</v>
      </c>
      <c r="H72" s="65" t="s">
        <v>2060</v>
      </c>
    </row>
    <row r="73" spans="2:8" ht="75" x14ac:dyDescent="0.25">
      <c r="B73" s="20" t="s">
        <v>2037</v>
      </c>
      <c r="C73" s="4" t="s">
        <v>2038</v>
      </c>
      <c r="D73" s="4" t="s">
        <v>2061</v>
      </c>
      <c r="E73" s="4" t="s">
        <v>656</v>
      </c>
      <c r="F73" s="26">
        <v>38566.690833333327</v>
      </c>
      <c r="G73" s="61">
        <f>(1-Содержание!$D$12/100)*F73</f>
        <v>38566.690833333327</v>
      </c>
      <c r="H73" s="65" t="s">
        <v>2062</v>
      </c>
    </row>
    <row r="74" spans="2:8" ht="75" x14ac:dyDescent="0.25">
      <c r="B74" s="20" t="s">
        <v>2037</v>
      </c>
      <c r="C74" s="4" t="s">
        <v>2038</v>
      </c>
      <c r="D74" s="4" t="s">
        <v>2063</v>
      </c>
      <c r="E74" s="4" t="s">
        <v>657</v>
      </c>
      <c r="F74" s="26">
        <v>37546.770833333328</v>
      </c>
      <c r="G74" s="61">
        <f>(1-Содержание!$D$12/100)*F74</f>
        <v>37546.770833333328</v>
      </c>
      <c r="H74" s="65" t="s">
        <v>2064</v>
      </c>
    </row>
    <row r="75" spans="2:8" ht="75" x14ac:dyDescent="0.25">
      <c r="B75" s="20" t="s">
        <v>2037</v>
      </c>
      <c r="C75" s="4" t="s">
        <v>2038</v>
      </c>
      <c r="D75" s="4" t="s">
        <v>2065</v>
      </c>
      <c r="E75" s="4" t="s">
        <v>658</v>
      </c>
      <c r="F75" s="26">
        <v>41500.892499999987</v>
      </c>
      <c r="G75" s="61">
        <f>(1-Содержание!$D$12/100)*F75</f>
        <v>41500.892499999987</v>
      </c>
      <c r="H75" s="65" t="s">
        <v>2066</v>
      </c>
    </row>
    <row r="76" spans="2:8" ht="75" x14ac:dyDescent="0.25">
      <c r="B76" s="20" t="s">
        <v>2037</v>
      </c>
      <c r="C76" s="4" t="s">
        <v>2038</v>
      </c>
      <c r="D76" s="4" t="s">
        <v>2067</v>
      </c>
      <c r="E76" s="4" t="s">
        <v>659</v>
      </c>
      <c r="F76" s="26">
        <v>39660.014166666668</v>
      </c>
      <c r="G76" s="61">
        <f>(1-Содержание!$D$12/100)*F76</f>
        <v>39660.014166666668</v>
      </c>
      <c r="H76" s="65" t="s">
        <v>2068</v>
      </c>
    </row>
    <row r="77" spans="2:8" ht="75" x14ac:dyDescent="0.25">
      <c r="B77" s="20" t="s">
        <v>2037</v>
      </c>
      <c r="C77" s="4" t="s">
        <v>2038</v>
      </c>
      <c r="D77" s="4" t="s">
        <v>2069</v>
      </c>
      <c r="E77" s="4" t="s">
        <v>660</v>
      </c>
      <c r="F77" s="26">
        <v>43626.691666666658</v>
      </c>
      <c r="G77" s="61">
        <f>(1-Содержание!$D$12/100)*F77</f>
        <v>43626.691666666658</v>
      </c>
      <c r="H77" s="65" t="s">
        <v>2070</v>
      </c>
    </row>
    <row r="78" spans="2:8" ht="75" x14ac:dyDescent="0.25">
      <c r="B78" s="20" t="s">
        <v>2037</v>
      </c>
      <c r="C78" s="4" t="s">
        <v>2038</v>
      </c>
      <c r="D78" s="4" t="s">
        <v>2071</v>
      </c>
      <c r="E78" s="4" t="s">
        <v>661</v>
      </c>
      <c r="F78" s="26">
        <v>41770.36</v>
      </c>
      <c r="G78" s="61">
        <f>(1-Содержание!$D$12/100)*F78</f>
        <v>41770.36</v>
      </c>
      <c r="H78" s="65" t="s">
        <v>2072</v>
      </c>
    </row>
    <row r="79" spans="2:8" ht="75" x14ac:dyDescent="0.25">
      <c r="B79" s="20" t="s">
        <v>2037</v>
      </c>
      <c r="C79" s="4" t="s">
        <v>2038</v>
      </c>
      <c r="D79" s="4" t="s">
        <v>2073</v>
      </c>
      <c r="E79" s="4" t="s">
        <v>662</v>
      </c>
      <c r="F79" s="26">
        <v>45753.456666666665</v>
      </c>
      <c r="G79" s="61">
        <f>(1-Содержание!$D$12/100)*F79</f>
        <v>45753.456666666665</v>
      </c>
      <c r="H79" s="65" t="s">
        <v>2074</v>
      </c>
    </row>
    <row r="80" spans="2:8" ht="75" x14ac:dyDescent="0.25">
      <c r="B80" s="20" t="s">
        <v>2037</v>
      </c>
      <c r="C80" s="4" t="s">
        <v>2038</v>
      </c>
      <c r="D80" s="4" t="s">
        <v>2075</v>
      </c>
      <c r="E80" s="4" t="s">
        <v>663</v>
      </c>
      <c r="F80" s="26">
        <v>42322.816666666658</v>
      </c>
      <c r="G80" s="61">
        <f>(1-Содержание!$D$12/100)*F80</f>
        <v>42322.816666666658</v>
      </c>
      <c r="H80" s="65" t="s">
        <v>2076</v>
      </c>
    </row>
    <row r="81" spans="2:8" ht="75" x14ac:dyDescent="0.25">
      <c r="B81" s="20" t="s">
        <v>2037</v>
      </c>
      <c r="C81" s="4" t="s">
        <v>2038</v>
      </c>
      <c r="D81" s="4" t="s">
        <v>2077</v>
      </c>
      <c r="E81" s="4" t="s">
        <v>664</v>
      </c>
      <c r="F81" s="26">
        <v>48535.056666666656</v>
      </c>
      <c r="G81" s="61">
        <f>(1-Содержание!$D$12/100)*F81</f>
        <v>48535.056666666656</v>
      </c>
      <c r="H81" s="65" t="s">
        <v>2078</v>
      </c>
    </row>
    <row r="82" spans="2:8" ht="75" x14ac:dyDescent="0.25">
      <c r="B82" s="20" t="s">
        <v>2037</v>
      </c>
      <c r="C82" s="4" t="s">
        <v>2038</v>
      </c>
      <c r="D82" s="4" t="s">
        <v>2079</v>
      </c>
      <c r="E82" s="4" t="s">
        <v>665</v>
      </c>
      <c r="F82" s="26">
        <v>47815.510833333319</v>
      </c>
      <c r="G82" s="61">
        <f>(1-Содержание!$D$12/100)*F82</f>
        <v>47815.510833333319</v>
      </c>
      <c r="H82" s="65" t="s">
        <v>2080</v>
      </c>
    </row>
    <row r="83" spans="2:8" ht="75" x14ac:dyDescent="0.25">
      <c r="B83" s="20" t="s">
        <v>2037</v>
      </c>
      <c r="C83" s="4" t="s">
        <v>2038</v>
      </c>
      <c r="D83" s="4" t="s">
        <v>2081</v>
      </c>
      <c r="E83" s="4" t="s">
        <v>666</v>
      </c>
      <c r="F83" s="26">
        <v>57093.305833333332</v>
      </c>
      <c r="G83" s="61">
        <f>(1-Содержание!$D$12/100)*F83</f>
        <v>57093.305833333332</v>
      </c>
      <c r="H83" s="65" t="s">
        <v>2082</v>
      </c>
    </row>
    <row r="84" spans="2:8" ht="75" x14ac:dyDescent="0.25">
      <c r="B84" s="20" t="s">
        <v>2037</v>
      </c>
      <c r="C84" s="4" t="s">
        <v>2038</v>
      </c>
      <c r="D84" s="4" t="s">
        <v>2083</v>
      </c>
      <c r="E84" s="4" t="s">
        <v>667</v>
      </c>
      <c r="F84" s="26">
        <v>50252.308333333327</v>
      </c>
      <c r="G84" s="61">
        <f>(1-Содержание!$D$12/100)*F84</f>
        <v>50252.308333333327</v>
      </c>
      <c r="H84" s="65" t="s">
        <v>2084</v>
      </c>
    </row>
    <row r="85" spans="2:8" ht="75" x14ac:dyDescent="0.25">
      <c r="B85" s="20" t="s">
        <v>2037</v>
      </c>
      <c r="C85" s="4" t="s">
        <v>2038</v>
      </c>
      <c r="D85" s="4" t="s">
        <v>2085</v>
      </c>
      <c r="E85" s="4" t="s">
        <v>668</v>
      </c>
      <c r="F85" s="26">
        <v>57977.043333333328</v>
      </c>
      <c r="G85" s="61">
        <f>(1-Содержание!$D$12/100)*F85</f>
        <v>57977.043333333328</v>
      </c>
      <c r="H85" s="65" t="s">
        <v>2086</v>
      </c>
    </row>
    <row r="86" spans="2:8" ht="75" x14ac:dyDescent="0.25">
      <c r="B86" s="20" t="s">
        <v>2037</v>
      </c>
      <c r="C86" s="4" t="s">
        <v>2038</v>
      </c>
      <c r="D86" s="4" t="s">
        <v>2087</v>
      </c>
      <c r="E86" s="4" t="s">
        <v>669</v>
      </c>
      <c r="F86" s="26">
        <v>52689.105833333328</v>
      </c>
      <c r="G86" s="61">
        <f>(1-Содержание!$D$12/100)*F86</f>
        <v>52689.105833333328</v>
      </c>
      <c r="H86" s="67" t="s">
        <v>2088</v>
      </c>
    </row>
    <row r="87" spans="2:8" ht="75" x14ac:dyDescent="0.25">
      <c r="B87" s="20" t="s">
        <v>2037</v>
      </c>
      <c r="C87" s="4" t="s">
        <v>2038</v>
      </c>
      <c r="D87" s="4" t="s">
        <v>2089</v>
      </c>
      <c r="E87" s="4" t="s">
        <v>670</v>
      </c>
      <c r="F87" s="26">
        <v>58854.02</v>
      </c>
      <c r="G87" s="61">
        <f>(1-Содержание!$D$12/100)*F87</f>
        <v>58854.02</v>
      </c>
      <c r="H87" s="67" t="s">
        <v>2090</v>
      </c>
    </row>
  </sheetData>
  <mergeCells count="1">
    <mergeCell ref="C10:G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24</vt:i4>
      </vt:variant>
    </vt:vector>
  </HeadingPairs>
  <TitlesOfParts>
    <vt:vector size="24" baseType="lpstr">
      <vt:lpstr>Содержание</vt:lpstr>
      <vt:lpstr>Плиты индукция</vt:lpstr>
      <vt:lpstr>Плиты чугун</vt:lpstr>
      <vt:lpstr>Подставки</vt:lpstr>
      <vt:lpstr>Линии раздачи</vt:lpstr>
      <vt:lpstr>Столы, нержавейка</vt:lpstr>
      <vt:lpstr>Столы, полипропилен</vt:lpstr>
      <vt:lpstr>Столы кондитерские</vt:lpstr>
      <vt:lpstr>Столы-тумбы</vt:lpstr>
      <vt:lpstr>Столы, полка-решетка</vt:lpstr>
      <vt:lpstr>Столы для отходов</vt:lpstr>
      <vt:lpstr>Стеллажи кухонные</vt:lpstr>
      <vt:lpstr>Полки открытые</vt:lpstr>
      <vt:lpstr>Полки закрытые</vt:lpstr>
      <vt:lpstr>Ванны моечные</vt:lpstr>
      <vt:lpstr>Ванны цельнотянутые</vt:lpstr>
      <vt:lpstr>Тележки шпильки</vt:lpstr>
      <vt:lpstr>Тележки сервировочные</vt:lpstr>
      <vt:lpstr>Жироуловители</vt:lpstr>
      <vt:lpstr>Рыба на льду</vt:lpstr>
      <vt:lpstr>Подтоварники</vt:lpstr>
      <vt:lpstr>Стерилизаторы</vt:lpstr>
      <vt:lpstr>Рециркуляторы</vt:lpstr>
      <vt:lpstr>Облучатели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Валентина Маслёная</dc:creator>
  <cp:lastModifiedBy>Телкова Арина Сергеевна</cp:lastModifiedBy>
  <cp:lastPrinted>2025-08-25T08:15:29Z</cp:lastPrinted>
  <dcterms:created xsi:type="dcterms:W3CDTF">2025-03-11T08:35:07Z</dcterms:created>
  <dcterms:modified xsi:type="dcterms:W3CDTF">2026-05-29T11:58:03Z</dcterms:modified>
</cp:coreProperties>
</file>